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https://nhiimpl1-my.sharepoint.com/personal/vinayjindal_nhit_co_in/Documents/Documents/RFPs FY 25-26/RFP Sign boards - NHIT Projects/"/>
    </mc:Choice>
  </mc:AlternateContent>
  <xr:revisionPtr revIDLastSave="0" documentId="8_{11A3B2F3-CA22-43C8-B192-752B50811559}" xr6:coauthVersionLast="47" xr6:coauthVersionMax="47" xr10:uidLastSave="{00000000-0000-0000-0000-000000000000}"/>
  <bookViews>
    <workbookView xWindow="-110" yWindow="-110" windowWidth="19420" windowHeight="10300" tabRatio="920" firstSheet="19" activeTab="13" xr2:uid="{00000000-000D-0000-FFFF-FFFF00000000}"/>
  </bookViews>
  <sheets>
    <sheet name="Sign Boards_BOQ" sheetId="60" r:id="rId1"/>
    <sheet name="BOQ" sheetId="33" r:id="rId2"/>
    <sheet name="Abstract_Junction" sheetId="61" r:id="rId3"/>
    <sheet name="Quantity Summary_Junction" sheetId="62" r:id="rId4"/>
    <sheet name="Safety_Junction_M.S" sheetId="63" r:id="rId5"/>
    <sheet name="Junction_Sch-B" sheetId="64" r:id="rId6"/>
    <sheet name="1033 Helpline " sheetId="40" r:id="rId7"/>
    <sheet name="Heavy Vehicle Keep Left" sheetId="41" r:id="rId8"/>
    <sheet name="Service road Start &amp;  End" sheetId="42" r:id="rId9"/>
    <sheet name="Built Up section" sheetId="43" r:id="rId10"/>
    <sheet name="Solar Blinker BHS" sheetId="6" r:id="rId11"/>
    <sheet name="U Turn BHS" sheetId="7" r:id="rId12"/>
    <sheet name="MCW Hazard MarkerBHS" sheetId="5" r:id="rId13"/>
    <sheet name="Keep Left" sheetId="8" r:id="rId14"/>
    <sheet name="Gap In Median BHS" sheetId="9" r:id="rId15"/>
    <sheet name="Over Head HT" sheetId="13" r:id="rId16"/>
    <sheet name="GO slow" sheetId="14" r:id="rId17"/>
    <sheet name="No Parking" sheetId="15" r:id="rId18"/>
    <sheet name="Accident Prone zone" sheetId="10" r:id="rId19"/>
    <sheet name="Traffic Merging Left" sheetId="18" r:id="rId20"/>
    <sheet name="Bus Bay" sheetId="16" r:id="rId21"/>
    <sheet name="Chevron" sheetId="17" r:id="rId22"/>
    <sheet name="Gantry" sheetId="39" r:id="rId23"/>
    <sheet name="Delineator" sheetId="19" r:id="rId24"/>
    <sheet name="Max Speed Limit Vehicle Type " sheetId="20" r:id="rId25"/>
    <sheet name="Rumble Strips" sheetId="23" r:id="rId26"/>
    <sheet name="Two Way Hazard marker" sheetId="24" r:id="rId27"/>
    <sheet name="Pass Either Side" sheetId="48" r:id="rId28"/>
    <sheet name="Pedestrian crossing" sheetId="26" r:id="rId29"/>
    <sheet name="Route Marker" sheetId="28" r:id="rId30"/>
    <sheet name="U Turn Prohibit" sheetId="31" r:id="rId31"/>
    <sheet name="Truck Lay Bye" sheetId="45" r:id="rId32"/>
    <sheet name="School Ahead" sheetId="34" r:id="rId33"/>
    <sheet name="Hospital Ahead" sheetId="37" r:id="rId34"/>
    <sheet name="Petrol Pump Board" sheetId="35" r:id="rId35"/>
    <sheet name="Police Station Board" sheetId="36" r:id="rId36"/>
    <sheet name="Village boards" sheetId="21" r:id="rId37"/>
    <sheet name="ECB" sheetId="52" r:id="rId38"/>
    <sheet name="Vertical Clearance" sheetId="57" r:id="rId39"/>
    <sheet name=" signboard faridToll faridpur" sheetId="58" r:id="rId40"/>
    <sheet name=" Maigalganj toll sign boards" sheetId="59" r:id="rId41"/>
  </sheets>
  <externalReferences>
    <externalReference r:id="rId42"/>
  </externalReferences>
  <definedNames>
    <definedName name="_xlnm._FilterDatabase" localSheetId="1" hidden="1">BOQ!$A$1:$G$36</definedName>
    <definedName name="_xlnm._FilterDatabase" localSheetId="12" hidden="1">'MCW Hazard MarkerBHS'!$A$1:$N$265</definedName>
    <definedName name="_xlnm._FilterDatabase" localSheetId="3" hidden="1">'Quantity Summary_Junction'!$A$4:$K$45</definedName>
    <definedName name="_xlnm._FilterDatabase" localSheetId="26" hidden="1">'Two Way Hazard marker'!$A$1:$L$38</definedName>
    <definedName name="_xlnm._FilterDatabase" localSheetId="30" hidden="1">'U Turn Prohibit'!$A$1:$K$62</definedName>
    <definedName name="_xlnm.Print_Area" localSheetId="13">'Keep Left'!$A$1:$I$117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8" i="60" l="1"/>
  <c r="F36" i="60"/>
  <c r="A35" i="60"/>
  <c r="A36" i="60" s="1"/>
  <c r="A37" i="60" s="1"/>
  <c r="A47" i="60" l="1"/>
  <c r="A50" i="60" l="1"/>
  <c r="A48" i="60"/>
  <c r="F79" i="60"/>
  <c r="F78" i="60"/>
  <c r="A79" i="60"/>
  <c r="F21" i="60" l="1"/>
  <c r="F32" i="60"/>
  <c r="H35" i="57"/>
  <c r="F31" i="60"/>
  <c r="G11" i="21"/>
  <c r="F17" i="60" l="1"/>
  <c r="F29" i="60"/>
  <c r="F15" i="60"/>
  <c r="F22" i="60"/>
  <c r="F44" i="60"/>
  <c r="F49" i="60"/>
  <c r="F48" i="60"/>
  <c r="O203" i="64"/>
  <c r="E101" i="63" s="1"/>
  <c r="N203" i="64"/>
  <c r="E92" i="63" s="1"/>
  <c r="O202" i="64"/>
  <c r="N202" i="64"/>
  <c r="E82" i="63" s="1"/>
  <c r="O201" i="64"/>
  <c r="N201" i="64"/>
  <c r="O19" i="64"/>
  <c r="N19" i="64"/>
  <c r="O18" i="64"/>
  <c r="N18" i="64"/>
  <c r="O17" i="64"/>
  <c r="N17" i="64"/>
  <c r="E28" i="63" s="1"/>
  <c r="M4" i="64"/>
  <c r="I2" i="64"/>
  <c r="H160" i="63"/>
  <c r="H159" i="63"/>
  <c r="H158" i="63"/>
  <c r="H157" i="63"/>
  <c r="H156" i="63"/>
  <c r="H155" i="63"/>
  <c r="A155" i="63"/>
  <c r="A156" i="63" s="1"/>
  <c r="A157" i="63" s="1"/>
  <c r="A158" i="63" s="1"/>
  <c r="A159" i="63" s="1"/>
  <c r="A160" i="63" s="1"/>
  <c r="H154" i="63"/>
  <c r="A154" i="63"/>
  <c r="H153" i="63"/>
  <c r="A153" i="63"/>
  <c r="H150" i="63"/>
  <c r="H149" i="63"/>
  <c r="H148" i="63"/>
  <c r="H147" i="63"/>
  <c r="H146" i="63"/>
  <c r="H145" i="63"/>
  <c r="H144" i="63"/>
  <c r="A144" i="63"/>
  <c r="A145" i="63" s="1"/>
  <c r="A146" i="63" s="1"/>
  <c r="A147" i="63" s="1"/>
  <c r="A148" i="63" s="1"/>
  <c r="A149" i="63" s="1"/>
  <c r="A150" i="63" s="1"/>
  <c r="E141" i="63"/>
  <c r="H141" i="63" s="1"/>
  <c r="E140" i="63"/>
  <c r="H140" i="63" s="1"/>
  <c r="E139" i="63"/>
  <c r="H139" i="63" s="1"/>
  <c r="H138" i="63"/>
  <c r="E138" i="63"/>
  <c r="H137" i="63"/>
  <c r="A137" i="63"/>
  <c r="A138" i="63" s="1"/>
  <c r="A139" i="63" s="1"/>
  <c r="A140" i="63" s="1"/>
  <c r="A141" i="63" s="1"/>
  <c r="H134" i="63"/>
  <c r="H133" i="63"/>
  <c r="H132" i="63"/>
  <c r="H131" i="63"/>
  <c r="H130" i="63"/>
  <c r="H129" i="63"/>
  <c r="H128" i="63"/>
  <c r="H127" i="63"/>
  <c r="H126" i="63"/>
  <c r="A126" i="63"/>
  <c r="A127" i="63" s="1"/>
  <c r="A128" i="63" s="1"/>
  <c r="A129" i="63" s="1"/>
  <c r="A130" i="63" s="1"/>
  <c r="A131" i="63" s="1"/>
  <c r="A132" i="63" s="1"/>
  <c r="A133" i="63" s="1"/>
  <c r="A134" i="63" s="1"/>
  <c r="H123" i="63"/>
  <c r="H122" i="63"/>
  <c r="H121" i="63"/>
  <c r="H120" i="63"/>
  <c r="H119" i="63"/>
  <c r="H118" i="63"/>
  <c r="H117" i="63"/>
  <c r="H116" i="63"/>
  <c r="A116" i="63"/>
  <c r="A117" i="63" s="1"/>
  <c r="A118" i="63" s="1"/>
  <c r="A119" i="63" s="1"/>
  <c r="A120" i="63" s="1"/>
  <c r="A121" i="63" s="1"/>
  <c r="A122" i="63" s="1"/>
  <c r="A123" i="63" s="1"/>
  <c r="H115" i="63"/>
  <c r="A115" i="63"/>
  <c r="A109" i="63"/>
  <c r="A110" i="63" s="1"/>
  <c r="A111" i="63" s="1"/>
  <c r="A112" i="63" s="1"/>
  <c r="E108" i="63"/>
  <c r="A108" i="63"/>
  <c r="E104" i="63"/>
  <c r="H104" i="63" s="1"/>
  <c r="H101" i="63"/>
  <c r="A101" i="63"/>
  <c r="A102" i="63" s="1"/>
  <c r="A103" i="63" s="1"/>
  <c r="A104" i="63" s="1"/>
  <c r="A105" i="63" s="1"/>
  <c r="E96" i="63"/>
  <c r="H96" i="63" s="1"/>
  <c r="E94" i="63"/>
  <c r="H94" i="63" s="1"/>
  <c r="A92" i="63"/>
  <c r="A93" i="63" s="1"/>
  <c r="A94" i="63" s="1"/>
  <c r="A95" i="63" s="1"/>
  <c r="A96" i="63" s="1"/>
  <c r="A97" i="63" s="1"/>
  <c r="A98" i="63" s="1"/>
  <c r="E86" i="63"/>
  <c r="H86" i="63" s="1"/>
  <c r="E84" i="63"/>
  <c r="H84" i="63" s="1"/>
  <c r="A81" i="63"/>
  <c r="A82" i="63" s="1"/>
  <c r="A83" i="63" s="1"/>
  <c r="A84" i="63" s="1"/>
  <c r="A85" i="63" s="1"/>
  <c r="A86" i="63" s="1"/>
  <c r="A87" i="63" s="1"/>
  <c r="A88" i="63" s="1"/>
  <c r="A89" i="63" s="1"/>
  <c r="H79" i="63"/>
  <c r="H78" i="63"/>
  <c r="H77" i="63"/>
  <c r="H76" i="63"/>
  <c r="H75" i="63"/>
  <c r="A75" i="63"/>
  <c r="A76" i="63" s="1"/>
  <c r="A77" i="63" s="1"/>
  <c r="A78" i="63" s="1"/>
  <c r="A79" i="63" s="1"/>
  <c r="H74" i="63"/>
  <c r="A74" i="63"/>
  <c r="H73" i="63"/>
  <c r="A73" i="63"/>
  <c r="E70" i="63"/>
  <c r="H70" i="63" s="1"/>
  <c r="H44" i="62" s="1"/>
  <c r="I44" i="62" s="1"/>
  <c r="H69" i="63"/>
  <c r="H43" i="62" s="1"/>
  <c r="I43" i="62" s="1"/>
  <c r="E69" i="63"/>
  <c r="E68" i="63"/>
  <c r="H68" i="63" s="1"/>
  <c r="H42" i="62" s="1"/>
  <c r="I42" i="62" s="1"/>
  <c r="H67" i="63"/>
  <c r="H41" i="62" s="1"/>
  <c r="E67" i="63"/>
  <c r="E66" i="63"/>
  <c r="H66" i="63" s="1"/>
  <c r="H40" i="62" s="1"/>
  <c r="E65" i="63"/>
  <c r="H65" i="63" s="1"/>
  <c r="H39" i="62" s="1"/>
  <c r="A65" i="63"/>
  <c r="A66" i="63" s="1"/>
  <c r="A67" i="63" s="1"/>
  <c r="A68" i="63" s="1"/>
  <c r="A69" i="63" s="1"/>
  <c r="A70" i="63" s="1"/>
  <c r="E64" i="63"/>
  <c r="H64" i="63" s="1"/>
  <c r="H38" i="62" s="1"/>
  <c r="I38" i="62" s="1"/>
  <c r="H63" i="63"/>
  <c r="E63" i="63"/>
  <c r="E62" i="63"/>
  <c r="H62" i="63" s="1"/>
  <c r="H36" i="62" s="1"/>
  <c r="I36" i="62" s="1"/>
  <c r="H61" i="63"/>
  <c r="E20" i="61" s="1"/>
  <c r="E61" i="63"/>
  <c r="A61" i="63"/>
  <c r="A62" i="63" s="1"/>
  <c r="A63" i="63" s="1"/>
  <c r="A64" i="63" s="1"/>
  <c r="A55" i="63"/>
  <c r="A56" i="63" s="1"/>
  <c r="A57" i="63" s="1"/>
  <c r="A58" i="63" s="1"/>
  <c r="E54" i="63"/>
  <c r="A54" i="63"/>
  <c r="H51" i="63"/>
  <c r="E51" i="63"/>
  <c r="E50" i="63"/>
  <c r="H50" i="63" s="1"/>
  <c r="H49" i="63"/>
  <c r="E49" i="63"/>
  <c r="E48" i="63"/>
  <c r="H48" i="63" s="1"/>
  <c r="H47" i="63"/>
  <c r="E47" i="63"/>
  <c r="A47" i="63"/>
  <c r="A48" i="63" s="1"/>
  <c r="A49" i="63" s="1"/>
  <c r="A50" i="63" s="1"/>
  <c r="A51" i="63" s="1"/>
  <c r="E43" i="63"/>
  <c r="H43" i="63" s="1"/>
  <c r="A43" i="63"/>
  <c r="A44" i="63" s="1"/>
  <c r="E42" i="63"/>
  <c r="H42" i="63" s="1"/>
  <c r="H41" i="63"/>
  <c r="H40" i="63"/>
  <c r="H39" i="63"/>
  <c r="A39" i="63"/>
  <c r="A40" i="63" s="1"/>
  <c r="A41" i="63" s="1"/>
  <c r="A42" i="63" s="1"/>
  <c r="E38" i="63"/>
  <c r="E39" i="63" s="1"/>
  <c r="A38" i="63"/>
  <c r="A35" i="63"/>
  <c r="E34" i="63"/>
  <c r="H34" i="63" s="1"/>
  <c r="E32" i="63"/>
  <c r="H32" i="63" s="1"/>
  <c r="A29" i="63"/>
  <c r="A30" i="63" s="1"/>
  <c r="A31" i="63" s="1"/>
  <c r="A32" i="63" s="1"/>
  <c r="A33" i="63" s="1"/>
  <c r="A34" i="63" s="1"/>
  <c r="A28" i="63"/>
  <c r="H25" i="63"/>
  <c r="H24" i="63"/>
  <c r="H23" i="63"/>
  <c r="H22" i="63"/>
  <c r="H21" i="63"/>
  <c r="H20" i="63"/>
  <c r="H19" i="63"/>
  <c r="H18" i="63"/>
  <c r="H17" i="63"/>
  <c r="A17" i="63"/>
  <c r="A18" i="63" s="1"/>
  <c r="A19" i="63" s="1"/>
  <c r="A20" i="63" s="1"/>
  <c r="A21" i="63" s="1"/>
  <c r="A22" i="63" s="1"/>
  <c r="A23" i="63" s="1"/>
  <c r="A24" i="63" s="1"/>
  <c r="A25" i="63" s="1"/>
  <c r="H14" i="63"/>
  <c r="H14" i="62" s="1"/>
  <c r="H13" i="63"/>
  <c r="H13" i="62" s="1"/>
  <c r="I13" i="62" s="1"/>
  <c r="H12" i="63"/>
  <c r="H11" i="63"/>
  <c r="H10" i="63"/>
  <c r="H9" i="63"/>
  <c r="H9" i="62" s="1"/>
  <c r="H8" i="63"/>
  <c r="H7" i="63"/>
  <c r="A7" i="63"/>
  <c r="A8" i="63" s="1"/>
  <c r="A9" i="63" s="1"/>
  <c r="A10" i="63" s="1"/>
  <c r="A11" i="63" s="1"/>
  <c r="A12" i="63" s="1"/>
  <c r="A13" i="63" s="1"/>
  <c r="A14" i="63" s="1"/>
  <c r="H6" i="63"/>
  <c r="H6" i="62" s="1"/>
  <c r="I6" i="62" s="1"/>
  <c r="A6" i="63"/>
  <c r="O44" i="62"/>
  <c r="O43" i="62"/>
  <c r="O42" i="62"/>
  <c r="O41" i="62"/>
  <c r="O40" i="62"/>
  <c r="O39" i="62"/>
  <c r="O38" i="62"/>
  <c r="O37" i="62"/>
  <c r="H37" i="62"/>
  <c r="I37" i="62" s="1"/>
  <c r="A37" i="62"/>
  <c r="A38" i="62" s="1"/>
  <c r="A39" i="62" s="1"/>
  <c r="A40" i="62" s="1"/>
  <c r="A41" i="62" s="1"/>
  <c r="A42" i="62" s="1"/>
  <c r="A43" i="62" s="1"/>
  <c r="A44" i="62" s="1"/>
  <c r="O36" i="62"/>
  <c r="A36" i="62"/>
  <c r="O35" i="62"/>
  <c r="B35" i="62"/>
  <c r="O34" i="62"/>
  <c r="O33" i="62"/>
  <c r="O32" i="62"/>
  <c r="O31" i="62"/>
  <c r="O30" i="62"/>
  <c r="O29" i="62"/>
  <c r="O28" i="62"/>
  <c r="O27" i="62"/>
  <c r="O26" i="62"/>
  <c r="O25" i="62"/>
  <c r="B25" i="62"/>
  <c r="A25" i="62"/>
  <c r="A26" i="62" s="1"/>
  <c r="A27" i="62" s="1"/>
  <c r="A28" i="62" s="1"/>
  <c r="A29" i="62" s="1"/>
  <c r="A30" i="62" s="1"/>
  <c r="A31" i="62" s="1"/>
  <c r="A32" i="62" s="1"/>
  <c r="A33" i="62" s="1"/>
  <c r="A34" i="62" s="1"/>
  <c r="O24" i="62"/>
  <c r="O23" i="62"/>
  <c r="O22" i="62"/>
  <c r="O21" i="62"/>
  <c r="O20" i="62"/>
  <c r="O19" i="62"/>
  <c r="O18" i="62"/>
  <c r="A18" i="62"/>
  <c r="A19" i="62" s="1"/>
  <c r="A20" i="62" s="1"/>
  <c r="A21" i="62" s="1"/>
  <c r="A22" i="62" s="1"/>
  <c r="A23" i="62" s="1"/>
  <c r="A24" i="62" s="1"/>
  <c r="O17" i="62"/>
  <c r="O16" i="62"/>
  <c r="A16" i="62"/>
  <c r="A17" i="62" s="1"/>
  <c r="O15" i="62"/>
  <c r="B15" i="62"/>
  <c r="A15" i="62"/>
  <c r="O14" i="62"/>
  <c r="O13" i="62"/>
  <c r="O12" i="62"/>
  <c r="H12" i="62"/>
  <c r="I12" i="62" s="1"/>
  <c r="O11" i="62"/>
  <c r="H11" i="62"/>
  <c r="I11" i="62" s="1"/>
  <c r="O10" i="62"/>
  <c r="H10" i="62"/>
  <c r="O9" i="62"/>
  <c r="O8" i="62"/>
  <c r="H8" i="62"/>
  <c r="O7" i="62"/>
  <c r="H7" i="62"/>
  <c r="I7" i="62" s="1"/>
  <c r="O6" i="62"/>
  <c r="A6" i="62"/>
  <c r="A7" i="62" s="1"/>
  <c r="A8" i="62" s="1"/>
  <c r="A9" i="62" s="1"/>
  <c r="A10" i="62" s="1"/>
  <c r="A11" i="62" s="1"/>
  <c r="A12" i="62" s="1"/>
  <c r="A13" i="62" s="1"/>
  <c r="A14" i="62" s="1"/>
  <c r="O5" i="62"/>
  <c r="B5" i="62"/>
  <c r="K16" i="61"/>
  <c r="K14" i="61"/>
  <c r="K13" i="61"/>
  <c r="K12" i="61"/>
  <c r="K11" i="61"/>
  <c r="I11" i="61"/>
  <c r="E11" i="61"/>
  <c r="G11" i="61" s="1"/>
  <c r="K10" i="61"/>
  <c r="K9" i="61"/>
  <c r="A9" i="61"/>
  <c r="A10" i="61" s="1"/>
  <c r="A11" i="61" s="1"/>
  <c r="A12" i="61" s="1"/>
  <c r="A13" i="61" s="1"/>
  <c r="A14" i="61" s="1"/>
  <c r="A15" i="61" s="1"/>
  <c r="A16" i="61" s="1"/>
  <c r="A17" i="61" s="1"/>
  <c r="A18" i="61" s="1"/>
  <c r="A19" i="61" s="1"/>
  <c r="K8" i="61"/>
  <c r="A8" i="61"/>
  <c r="K7" i="61"/>
  <c r="A7" i="61"/>
  <c r="K6" i="61"/>
  <c r="A6" i="61"/>
  <c r="I39" i="62" l="1"/>
  <c r="E17" i="61"/>
  <c r="I41" i="62"/>
  <c r="E19" i="61"/>
  <c r="E14" i="61"/>
  <c r="I14" i="62"/>
  <c r="E111" i="63"/>
  <c r="H111" i="63" s="1"/>
  <c r="H108" i="63"/>
  <c r="E110" i="63"/>
  <c r="H110" i="63" s="1"/>
  <c r="E109" i="63"/>
  <c r="H109" i="63" s="1"/>
  <c r="E112" i="63"/>
  <c r="H112" i="63" s="1"/>
  <c r="E57" i="63"/>
  <c r="H57" i="63" s="1"/>
  <c r="H54" i="63"/>
  <c r="E56" i="63"/>
  <c r="H56" i="63" s="1"/>
  <c r="H20" i="62" s="1"/>
  <c r="E55" i="63"/>
  <c r="H55" i="63" s="1"/>
  <c r="H24" i="62" s="1"/>
  <c r="E58" i="63"/>
  <c r="H58" i="63" s="1"/>
  <c r="H22" i="62"/>
  <c r="I9" i="62"/>
  <c r="E93" i="63"/>
  <c r="H93" i="63" s="1"/>
  <c r="H28" i="62" s="1"/>
  <c r="I28" i="62" s="1"/>
  <c r="E98" i="63"/>
  <c r="H98" i="63" s="1"/>
  <c r="E95" i="63"/>
  <c r="H95" i="63" s="1"/>
  <c r="H92" i="63"/>
  <c r="E97" i="63"/>
  <c r="H97" i="63" s="1"/>
  <c r="I8" i="62"/>
  <c r="E29" i="63"/>
  <c r="H29" i="63" s="1"/>
  <c r="H17" i="62" s="1"/>
  <c r="E31" i="63"/>
  <c r="H31" i="63" s="1"/>
  <c r="H19" i="62" s="1"/>
  <c r="I19" i="62" s="1"/>
  <c r="H28" i="63"/>
  <c r="H16" i="62" s="1"/>
  <c r="I16" i="62" s="1"/>
  <c r="E33" i="63"/>
  <c r="H33" i="63" s="1"/>
  <c r="H21" i="62" s="1"/>
  <c r="E35" i="63"/>
  <c r="H35" i="63" s="1"/>
  <c r="E30" i="63"/>
  <c r="H30" i="63" s="1"/>
  <c r="E89" i="63"/>
  <c r="H89" i="63" s="1"/>
  <c r="H33" i="62" s="1"/>
  <c r="I33" i="62" s="1"/>
  <c r="E83" i="63"/>
  <c r="H83" i="63" s="1"/>
  <c r="H27" i="62" s="1"/>
  <c r="I27" i="62" s="1"/>
  <c r="E88" i="63"/>
  <c r="H88" i="63" s="1"/>
  <c r="H32" i="62" s="1"/>
  <c r="I32" i="62" s="1"/>
  <c r="E85" i="63"/>
  <c r="H85" i="63" s="1"/>
  <c r="H29" i="62" s="1"/>
  <c r="I29" i="62" s="1"/>
  <c r="H82" i="63"/>
  <c r="H26" i="62" s="1"/>
  <c r="I26" i="62" s="1"/>
  <c r="E87" i="63"/>
  <c r="H87" i="63" s="1"/>
  <c r="H31" i="62" s="1"/>
  <c r="I31" i="62" s="1"/>
  <c r="I40" i="62"/>
  <c r="E18" i="61"/>
  <c r="I10" i="62"/>
  <c r="E103" i="63"/>
  <c r="H103" i="63" s="1"/>
  <c r="E105" i="63"/>
  <c r="H105" i="63" s="1"/>
  <c r="E102" i="63"/>
  <c r="H102" i="63" s="1"/>
  <c r="H34" i="62" s="1"/>
  <c r="I34" i="62" s="1"/>
  <c r="E44" i="63"/>
  <c r="H44" i="63" s="1"/>
  <c r="H38" i="63"/>
  <c r="K37" i="60"/>
  <c r="E16" i="61" l="1"/>
  <c r="I24" i="62"/>
  <c r="I20" i="62"/>
  <c r="I17" i="62"/>
  <c r="E7" i="61"/>
  <c r="I14" i="61"/>
  <c r="G14" i="61"/>
  <c r="I18" i="61"/>
  <c r="G18" i="61"/>
  <c r="E12" i="61"/>
  <c r="I22" i="62"/>
  <c r="I19" i="61"/>
  <c r="G19" i="61"/>
  <c r="H18" i="62"/>
  <c r="H23" i="62"/>
  <c r="I17" i="61"/>
  <c r="G17" i="61"/>
  <c r="I21" i="62"/>
  <c r="E15" i="61"/>
  <c r="H30" i="62"/>
  <c r="I30" i="62" s="1"/>
  <c r="E6" i="61"/>
  <c r="E9" i="61"/>
  <c r="F61" i="60"/>
  <c r="F62" i="60"/>
  <c r="F63" i="60"/>
  <c r="F64" i="60"/>
  <c r="F65" i="60"/>
  <c r="F66" i="60"/>
  <c r="F67" i="60"/>
  <c r="F68" i="60"/>
  <c r="F69" i="60"/>
  <c r="F70" i="60"/>
  <c r="F71" i="60"/>
  <c r="F72" i="60"/>
  <c r="G50" i="21"/>
  <c r="G51" i="21"/>
  <c r="G52" i="21"/>
  <c r="G53" i="21"/>
  <c r="G54" i="21"/>
  <c r="G55" i="21"/>
  <c r="G56" i="21"/>
  <c r="G57" i="21"/>
  <c r="G58" i="21"/>
  <c r="G59" i="21"/>
  <c r="G60" i="21"/>
  <c r="G49" i="21"/>
  <c r="F43" i="60"/>
  <c r="F42" i="60"/>
  <c r="F41" i="60"/>
  <c r="F40" i="60"/>
  <c r="I9" i="61" l="1"/>
  <c r="G9" i="61"/>
  <c r="I18" i="62"/>
  <c r="E8" i="61"/>
  <c r="I7" i="61"/>
  <c r="G7" i="61"/>
  <c r="I15" i="61"/>
  <c r="G15" i="61"/>
  <c r="E10" i="61"/>
  <c r="I12" i="61"/>
  <c r="G12" i="61"/>
  <c r="I23" i="62"/>
  <c r="E13" i="61"/>
  <c r="I6" i="61"/>
  <c r="G6" i="61"/>
  <c r="G16" i="61"/>
  <c r="I16" i="61"/>
  <c r="I10" i="61" l="1"/>
  <c r="G10" i="61"/>
  <c r="G13" i="61"/>
  <c r="I13" i="61"/>
  <c r="I8" i="61"/>
  <c r="G8" i="61"/>
  <c r="F77" i="60" l="1"/>
  <c r="F76" i="60" l="1"/>
  <c r="F74" i="60"/>
  <c r="F75" i="60"/>
  <c r="F73" i="60"/>
  <c r="F60" i="60"/>
  <c r="F59" i="60"/>
  <c r="F58" i="60"/>
  <c r="F57" i="60"/>
  <c r="F56" i="60"/>
  <c r="F55" i="60"/>
  <c r="F54" i="60"/>
  <c r="F53" i="60"/>
  <c r="F52" i="60"/>
  <c r="F51" i="60"/>
  <c r="A51" i="60"/>
  <c r="A52" i="60" s="1"/>
  <c r="A53" i="60" s="1"/>
  <c r="A54" i="60" s="1"/>
  <c r="A55" i="60" s="1"/>
  <c r="A56" i="60" s="1"/>
  <c r="A57" i="60" s="1"/>
  <c r="A58" i="60" s="1"/>
  <c r="A59" i="60" s="1"/>
  <c r="A60" i="60" s="1"/>
  <c r="A61" i="60" s="1"/>
  <c r="F28" i="60"/>
  <c r="F27" i="60"/>
  <c r="F26" i="60"/>
  <c r="F25" i="60"/>
  <c r="F39" i="60"/>
  <c r="F38" i="60"/>
  <c r="F37" i="60"/>
  <c r="F24" i="60"/>
  <c r="F23" i="60"/>
  <c r="F20" i="60"/>
  <c r="F19" i="60"/>
  <c r="F18" i="60"/>
  <c r="F16" i="60"/>
  <c r="F14" i="60"/>
  <c r="F13" i="60"/>
  <c r="F12" i="60"/>
  <c r="F11" i="60"/>
  <c r="F10" i="60"/>
  <c r="F9" i="60"/>
  <c r="F8" i="60"/>
  <c r="F7" i="60"/>
  <c r="F30" i="60"/>
  <c r="F34" i="60"/>
  <c r="F33" i="60"/>
  <c r="F46" i="60"/>
  <c r="F45" i="60"/>
  <c r="A7" i="60"/>
  <c r="A8" i="60" s="1"/>
  <c r="A9" i="60" s="1"/>
  <c r="A10" i="60" s="1"/>
  <c r="A11" i="60" s="1"/>
  <c r="A12" i="60" s="1"/>
  <c r="A13" i="60" s="1"/>
  <c r="A14" i="60" s="1"/>
  <c r="D5" i="33"/>
  <c r="D4" i="33"/>
  <c r="A15" i="60" l="1"/>
  <c r="A16" i="60" s="1"/>
  <c r="A62" i="60"/>
  <c r="A63" i="60" s="1"/>
  <c r="A64" i="60" s="1"/>
  <c r="A65" i="60" s="1"/>
  <c r="A66" i="60" s="1"/>
  <c r="A67" i="60" s="1"/>
  <c r="A68" i="60" s="1"/>
  <c r="A69" i="60" s="1"/>
  <c r="A70" i="60" s="1"/>
  <c r="A71" i="60" s="1"/>
  <c r="A72" i="60" s="1"/>
  <c r="A73" i="60" s="1"/>
  <c r="A74" i="60" s="1"/>
  <c r="A75" i="60" s="1"/>
  <c r="A76" i="60" s="1"/>
  <c r="A77" i="60" s="1"/>
  <c r="A17" i="60" l="1"/>
  <c r="A18" i="60" s="1"/>
  <c r="A19" i="60" s="1"/>
  <c r="A20" i="60" l="1"/>
  <c r="A21" i="60" s="1"/>
  <c r="A22" i="60" s="1"/>
  <c r="A23" i="60" s="1"/>
  <c r="A24" i="60" s="1"/>
  <c r="I308" i="5"/>
  <c r="D39" i="33"/>
  <c r="D26" i="33"/>
  <c r="D38" i="33"/>
  <c r="D55" i="33"/>
  <c r="I9" i="59"/>
  <c r="I8" i="59"/>
  <c r="I7" i="59"/>
  <c r="I5" i="59"/>
  <c r="I4" i="59"/>
  <c r="I10" i="58"/>
  <c r="I9" i="58"/>
  <c r="I8" i="58"/>
  <c r="I6" i="58"/>
  <c r="I5" i="58"/>
  <c r="I4" i="58"/>
  <c r="D33" i="33"/>
  <c r="G159" i="52"/>
  <c r="A45" i="21"/>
  <c r="I38" i="24"/>
  <c r="H8" i="48"/>
  <c r="D52" i="33"/>
  <c r="D35" i="33"/>
  <c r="A5" i="34"/>
  <c r="A7" i="34"/>
  <c r="A9" i="34"/>
  <c r="A11" i="34"/>
  <c r="A13" i="34"/>
  <c r="A15" i="34"/>
  <c r="A17" i="34"/>
  <c r="A19" i="34"/>
  <c r="A21" i="34"/>
  <c r="A23" i="34"/>
  <c r="A25" i="34"/>
  <c r="D11" i="33"/>
  <c r="I72" i="9"/>
  <c r="F117" i="8"/>
  <c r="I264" i="5"/>
  <c r="I263" i="5"/>
  <c r="I265" i="5"/>
  <c r="D25" i="43"/>
  <c r="D10" i="33"/>
  <c r="G12" i="21"/>
  <c r="G10" i="21"/>
  <c r="G9" i="21"/>
  <c r="G8" i="21"/>
  <c r="G7" i="21"/>
  <c r="G6" i="21"/>
  <c r="G4" i="21"/>
  <c r="G5" i="21"/>
  <c r="G3" i="21"/>
  <c r="D54" i="33"/>
  <c r="I17" i="28"/>
  <c r="I10" i="28"/>
  <c r="D53" i="33"/>
  <c r="I76" i="26"/>
  <c r="I49" i="24"/>
  <c r="D51" i="33"/>
  <c r="H20" i="20"/>
  <c r="D50" i="33"/>
  <c r="D49" i="33"/>
  <c r="A39" i="17"/>
  <c r="I17" i="18"/>
  <c r="D48" i="33"/>
  <c r="A16" i="18"/>
  <c r="H6" i="15"/>
  <c r="D47" i="33"/>
  <c r="D46" i="33"/>
  <c r="I77" i="9"/>
  <c r="A76" i="9"/>
  <c r="I307" i="5"/>
  <c r="I306"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D45" i="33"/>
  <c r="D32" i="33"/>
  <c r="D31" i="33"/>
  <c r="D30" i="33"/>
  <c r="F5" i="45"/>
  <c r="F4" i="45"/>
  <c r="F3" i="45"/>
  <c r="F2" i="45"/>
  <c r="D8" i="33"/>
  <c r="D7" i="33"/>
  <c r="D6" i="33"/>
  <c r="A6" i="42"/>
  <c r="A7" i="42"/>
  <c r="A8" i="42"/>
  <c r="A9"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A39" i="42"/>
  <c r="A40" i="42"/>
  <c r="A41" i="42"/>
  <c r="A42" i="42"/>
  <c r="H7" i="42"/>
  <c r="H8" i="42"/>
  <c r="H9" i="42"/>
  <c r="H10" i="42"/>
  <c r="H11" i="42"/>
  <c r="H12" i="42"/>
  <c r="H13" i="42"/>
  <c r="H14" i="42"/>
  <c r="H15" i="42"/>
  <c r="H16" i="42"/>
  <c r="H17" i="42"/>
  <c r="H18" i="42"/>
  <c r="H19" i="42"/>
  <c r="H20" i="42"/>
  <c r="H21" i="42"/>
  <c r="H22" i="42"/>
  <c r="H23" i="42"/>
  <c r="H24" i="42"/>
  <c r="H25" i="42"/>
  <c r="H26" i="42"/>
  <c r="H27" i="42"/>
  <c r="H28" i="42"/>
  <c r="H29" i="42"/>
  <c r="H30" i="42"/>
  <c r="H31" i="42"/>
  <c r="H32" i="42"/>
  <c r="H33" i="42"/>
  <c r="H34" i="42"/>
  <c r="H35" i="42"/>
  <c r="H36" i="42"/>
  <c r="H37" i="42"/>
  <c r="H38" i="42"/>
  <c r="H39" i="42"/>
  <c r="H40" i="42"/>
  <c r="H41" i="42"/>
  <c r="D45" i="42"/>
  <c r="D46" i="42"/>
  <c r="G34" i="41"/>
  <c r="B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0" i="41"/>
  <c r="B31" i="41"/>
  <c r="B32" i="41"/>
  <c r="B33" i="41"/>
  <c r="G34" i="40"/>
  <c r="B4" i="40"/>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G9" i="37"/>
  <c r="A3" i="37"/>
  <c r="A4" i="37"/>
  <c r="A5" i="37"/>
  <c r="A6" i="37"/>
  <c r="A7" i="37"/>
  <c r="A8" i="37"/>
  <c r="H6" i="36"/>
  <c r="A3" i="36"/>
  <c r="A4" i="36"/>
  <c r="A5" i="36"/>
  <c r="H8" i="35"/>
  <c r="D36" i="33"/>
  <c r="A3" i="35"/>
  <c r="A4" i="35"/>
  <c r="A5" i="35"/>
  <c r="A6" i="35"/>
  <c r="A7" i="35"/>
  <c r="H27" i="34"/>
  <c r="D34" i="33"/>
  <c r="A3" i="34"/>
  <c r="A5" i="28"/>
  <c r="A6" i="28"/>
  <c r="D27" i="33"/>
  <c r="I72" i="26"/>
  <c r="D25" i="33"/>
  <c r="I62" i="23"/>
  <c r="G30" i="21"/>
  <c r="G35" i="21"/>
  <c r="H6" i="20"/>
  <c r="D24" i="33"/>
  <c r="A7" i="28"/>
  <c r="A8" i="20"/>
  <c r="A9" i="20"/>
  <c r="A10" i="20"/>
  <c r="A3" i="20"/>
  <c r="A4" i="20"/>
  <c r="A5" i="20"/>
  <c r="I40" i="19"/>
  <c r="I69" i="17"/>
  <c r="I35" i="17"/>
  <c r="D23" i="33"/>
  <c r="H13" i="16"/>
  <c r="D22" i="33"/>
  <c r="A3" i="16"/>
  <c r="A4" i="16"/>
  <c r="A5" i="16"/>
  <c r="A6" i="16"/>
  <c r="A7" i="16"/>
  <c r="A8" i="16"/>
  <c r="A9" i="16"/>
  <c r="A10" i="16"/>
  <c r="A11" i="16"/>
  <c r="A12" i="16"/>
  <c r="I13" i="18"/>
  <c r="D21" i="33"/>
  <c r="H4" i="10"/>
  <c r="D20" i="33"/>
  <c r="H4" i="15"/>
  <c r="D19" i="33"/>
  <c r="H4" i="14"/>
  <c r="D18" i="33"/>
  <c r="D17" i="33"/>
  <c r="H13" i="13"/>
  <c r="D16" i="33"/>
  <c r="D15" i="33"/>
  <c r="A8" i="28"/>
  <c r="A11" i="20"/>
  <c r="A12" i="20"/>
  <c r="A13" i="20"/>
  <c r="A14" i="20"/>
  <c r="A15" i="20"/>
  <c r="A16" i="20"/>
  <c r="A17" i="20"/>
  <c r="A18" i="20"/>
  <c r="A19" i="20"/>
  <c r="A9" i="28"/>
  <c r="A11" i="28"/>
  <c r="A12" i="28"/>
  <c r="A13" i="28"/>
  <c r="A14" i="28"/>
  <c r="A15" i="28"/>
  <c r="A16" i="28"/>
  <c r="D13" i="33"/>
  <c r="G44" i="21"/>
  <c r="G43" i="21"/>
  <c r="G42" i="21"/>
  <c r="G41" i="21"/>
  <c r="G40" i="21"/>
  <c r="G39" i="21"/>
  <c r="G38" i="21"/>
  <c r="G37" i="21"/>
  <c r="G36" i="21"/>
  <c r="G34" i="21"/>
  <c r="G33" i="21"/>
  <c r="G32" i="21"/>
  <c r="G31" i="21"/>
  <c r="G29" i="21"/>
  <c r="G28" i="21"/>
  <c r="G27" i="21"/>
  <c r="G26" i="21"/>
  <c r="G25" i="21"/>
  <c r="G24" i="21"/>
  <c r="G23" i="21"/>
  <c r="G22" i="21"/>
  <c r="G21" i="21"/>
  <c r="G20" i="21"/>
  <c r="G19" i="21"/>
  <c r="G18" i="21"/>
  <c r="G17" i="21"/>
  <c r="G16" i="21"/>
  <c r="G15" i="21"/>
  <c r="G2" i="21"/>
  <c r="G13" i="21"/>
  <c r="D37" i="33"/>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G46" i="21"/>
  <c r="D14" i="33"/>
  <c r="H80" i="7"/>
  <c r="A4" i="23"/>
  <c r="A5" i="23"/>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3" i="23"/>
  <c r="H62" i="31"/>
  <c r="D29" i="33"/>
  <c r="A3" i="3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F71" i="6"/>
  <c r="D28" i="33"/>
  <c r="A38" i="60" l="1"/>
  <c r="A39" i="60" s="1"/>
  <c r="A40" i="60" s="1"/>
  <c r="A25" i="60"/>
  <c r="A26" i="60" l="1"/>
  <c r="A27" i="60" s="1"/>
  <c r="A28" i="60" s="1"/>
  <c r="A41" i="60" l="1"/>
  <c r="A42" i="60" s="1"/>
  <c r="A43" i="60" s="1"/>
  <c r="A29" i="60"/>
  <c r="A30" i="60" s="1"/>
  <c r="A49" i="60" l="1"/>
  <c r="A44" i="60"/>
  <c r="A45" i="60" s="1"/>
  <c r="A46" i="60" s="1"/>
  <c r="A31" i="60"/>
  <c r="A32" i="60"/>
  <c r="A33" i="60"/>
  <c r="A34" i="60"/>
</calcChain>
</file>

<file path=xl/sharedStrings.xml><?xml version="1.0" encoding="utf-8"?>
<sst xmlns="http://schemas.openxmlformats.org/spreadsheetml/2006/main" count="14332" uniqueCount="1099">
  <si>
    <t>S. No.</t>
  </si>
  <si>
    <t>Chainage</t>
  </si>
  <si>
    <t>Side</t>
  </si>
  <si>
    <t>Location At</t>
  </si>
  <si>
    <t>Qty</t>
  </si>
  <si>
    <t>Replacement / Rectify</t>
  </si>
  <si>
    <t>Remarks</t>
  </si>
  <si>
    <t>Bareilly - Sitapur section of NH-30 in the state of Uttar Pradesh</t>
  </si>
  <si>
    <t>LHS</t>
  </si>
  <si>
    <t>Chevron</t>
  </si>
  <si>
    <t>Replacement</t>
  </si>
  <si>
    <t>Cautionary Board</t>
  </si>
  <si>
    <t>Type of Board</t>
  </si>
  <si>
    <t>Divider</t>
  </si>
  <si>
    <t>Hazard Marker</t>
  </si>
  <si>
    <t>270+050</t>
  </si>
  <si>
    <t>269+840</t>
  </si>
  <si>
    <t>269+750</t>
  </si>
  <si>
    <t>269+200</t>
  </si>
  <si>
    <t>Median</t>
  </si>
  <si>
    <t>Delineator</t>
  </si>
  <si>
    <t>Damaged Asset</t>
  </si>
  <si>
    <t>New</t>
  </si>
  <si>
    <t>ACP + Reflective sheet</t>
  </si>
  <si>
    <t>270+150</t>
  </si>
  <si>
    <t>270+300</t>
  </si>
  <si>
    <t>Shoulder</t>
  </si>
  <si>
    <t>Informatory Board</t>
  </si>
  <si>
    <t>271+800</t>
  </si>
  <si>
    <t>Gap in median</t>
  </si>
  <si>
    <t>271+820</t>
  </si>
  <si>
    <t>Go Slow</t>
  </si>
  <si>
    <t>1220 x 1220</t>
  </si>
  <si>
    <t>271+860</t>
  </si>
  <si>
    <t>271+970</t>
  </si>
  <si>
    <t>272+340</t>
  </si>
  <si>
    <t>Route Marker</t>
  </si>
  <si>
    <t>272+540</t>
  </si>
  <si>
    <t>272+750</t>
  </si>
  <si>
    <t>273+850</t>
  </si>
  <si>
    <t>273+890</t>
  </si>
  <si>
    <t>Pass Either Side</t>
  </si>
  <si>
    <t>Two Way</t>
  </si>
  <si>
    <t>275+470</t>
  </si>
  <si>
    <t>U-Turn</t>
  </si>
  <si>
    <t>Solar Blinker</t>
  </si>
  <si>
    <t>275+700</t>
  </si>
  <si>
    <t>275+770</t>
  </si>
  <si>
    <t>276+750</t>
  </si>
  <si>
    <t>276+800</t>
  </si>
  <si>
    <t>Pedestrian Crossing</t>
  </si>
  <si>
    <t>277+200</t>
  </si>
  <si>
    <t>3700 x 3800</t>
  </si>
  <si>
    <t>277+390</t>
  </si>
  <si>
    <t>277+560</t>
  </si>
  <si>
    <t>277+760</t>
  </si>
  <si>
    <t>VUP</t>
  </si>
  <si>
    <t>RHS</t>
  </si>
  <si>
    <t>279+700</t>
  </si>
  <si>
    <t>280+250</t>
  </si>
  <si>
    <t>280+350</t>
  </si>
  <si>
    <t>280+400</t>
  </si>
  <si>
    <t>281+000</t>
  </si>
  <si>
    <t>1100 x 2000</t>
  </si>
  <si>
    <t>ACP + Reflective Sheet</t>
  </si>
  <si>
    <t xml:space="preserve">276+910 </t>
  </si>
  <si>
    <t>Mandatory Board</t>
  </si>
  <si>
    <t>275+800</t>
  </si>
  <si>
    <t>275+540</t>
  </si>
  <si>
    <t>275+460</t>
  </si>
  <si>
    <t>Gap In Median</t>
  </si>
  <si>
    <t>275+350</t>
  </si>
  <si>
    <t>274+180</t>
  </si>
  <si>
    <t>272+780</t>
  </si>
  <si>
    <t>272+500</t>
  </si>
  <si>
    <t>272+050</t>
  </si>
  <si>
    <t>284+600</t>
  </si>
  <si>
    <t>286+450</t>
  </si>
  <si>
    <t>286+850</t>
  </si>
  <si>
    <t>287+800</t>
  </si>
  <si>
    <t>288+190</t>
  </si>
  <si>
    <t>288+800</t>
  </si>
  <si>
    <t>290+000</t>
  </si>
  <si>
    <t>290+080</t>
  </si>
  <si>
    <t>290+230</t>
  </si>
  <si>
    <t>290+280</t>
  </si>
  <si>
    <t>290+330</t>
  </si>
  <si>
    <t>290+380</t>
  </si>
  <si>
    <t>290+580</t>
  </si>
  <si>
    <t>291+540</t>
  </si>
  <si>
    <t>292+010</t>
  </si>
  <si>
    <t>292+060</t>
  </si>
  <si>
    <t>292+450</t>
  </si>
  <si>
    <t>294+270</t>
  </si>
  <si>
    <t>294+600</t>
  </si>
  <si>
    <t>1220 x 1800</t>
  </si>
  <si>
    <t>294+970</t>
  </si>
  <si>
    <t>296+200</t>
  </si>
  <si>
    <t>296+300</t>
  </si>
  <si>
    <t>296+450</t>
  </si>
  <si>
    <t>298+700</t>
  </si>
  <si>
    <t>300+300</t>
  </si>
  <si>
    <t>301+100</t>
  </si>
  <si>
    <t>302+300</t>
  </si>
  <si>
    <t>302+800</t>
  </si>
  <si>
    <t>302+980</t>
  </si>
  <si>
    <t>303+240</t>
  </si>
  <si>
    <t>303+260</t>
  </si>
  <si>
    <t>Service Road</t>
  </si>
  <si>
    <t>303+650</t>
  </si>
  <si>
    <t>303+750</t>
  </si>
  <si>
    <t>304+100</t>
  </si>
  <si>
    <t>1200 x 1800</t>
  </si>
  <si>
    <t>304+230</t>
  </si>
  <si>
    <t>304+370</t>
  </si>
  <si>
    <t>304+600</t>
  </si>
  <si>
    <t>304+900</t>
  </si>
  <si>
    <t>305+100</t>
  </si>
  <si>
    <t>306+600</t>
  </si>
  <si>
    <t>306+930</t>
  </si>
  <si>
    <t>307+180</t>
  </si>
  <si>
    <t>307+440</t>
  </si>
  <si>
    <t>307+770</t>
  </si>
  <si>
    <t>309+120</t>
  </si>
  <si>
    <t>309+470</t>
  </si>
  <si>
    <t>310+570</t>
  </si>
  <si>
    <t>310+660</t>
  </si>
  <si>
    <t>311+830</t>
  </si>
  <si>
    <t>312+150</t>
  </si>
  <si>
    <t>312+600</t>
  </si>
  <si>
    <t>313+600</t>
  </si>
  <si>
    <t>314+200</t>
  </si>
  <si>
    <t>314+350</t>
  </si>
  <si>
    <t>314+600</t>
  </si>
  <si>
    <t>315+020</t>
  </si>
  <si>
    <t>315+570</t>
  </si>
  <si>
    <t>316+190</t>
  </si>
  <si>
    <t>316+250</t>
  </si>
  <si>
    <t>316+670</t>
  </si>
  <si>
    <t>317+100</t>
  </si>
  <si>
    <t>317+300</t>
  </si>
  <si>
    <t>317+130</t>
  </si>
  <si>
    <t>316+570</t>
  </si>
  <si>
    <t>316+510</t>
  </si>
  <si>
    <t>316+300</t>
  </si>
  <si>
    <t>316+120</t>
  </si>
  <si>
    <t>316+060</t>
  </si>
  <si>
    <t>315+750</t>
  </si>
  <si>
    <t>315+560</t>
  </si>
  <si>
    <t>315+200</t>
  </si>
  <si>
    <t>315+060</t>
  </si>
  <si>
    <t>314+650</t>
  </si>
  <si>
    <t>312+630</t>
  </si>
  <si>
    <t>312+200</t>
  </si>
  <si>
    <t>1220 x 900</t>
  </si>
  <si>
    <t>310+800</t>
  </si>
  <si>
    <t>310+230</t>
  </si>
  <si>
    <t>310+700</t>
  </si>
  <si>
    <t>309+550</t>
  </si>
  <si>
    <t>309+320</t>
  </si>
  <si>
    <t>309+130</t>
  </si>
  <si>
    <t>309+100</t>
  </si>
  <si>
    <t>307+800</t>
  </si>
  <si>
    <t>307+480</t>
  </si>
  <si>
    <t>307+250</t>
  </si>
  <si>
    <t>307+050</t>
  </si>
  <si>
    <t>307+000</t>
  </si>
  <si>
    <t>306+910</t>
  </si>
  <si>
    <t>306+700</t>
  </si>
  <si>
    <t>306+670</t>
  </si>
  <si>
    <t>306+250</t>
  </si>
  <si>
    <t>306+220</t>
  </si>
  <si>
    <t>304+670</t>
  </si>
  <si>
    <t>304+020</t>
  </si>
  <si>
    <t>304+000</t>
  </si>
  <si>
    <t>303+850</t>
  </si>
  <si>
    <t>303+670</t>
  </si>
  <si>
    <t>303+050</t>
  </si>
  <si>
    <t>302+400</t>
  </si>
  <si>
    <t>301+150</t>
  </si>
  <si>
    <t>301+050</t>
  </si>
  <si>
    <t>Replacement/Rectify</t>
  </si>
  <si>
    <t>299+850</t>
  </si>
  <si>
    <t>298+850</t>
  </si>
  <si>
    <t>296+330</t>
  </si>
  <si>
    <t>296+210</t>
  </si>
  <si>
    <t>295+740</t>
  </si>
  <si>
    <t>295+540</t>
  </si>
  <si>
    <t>295+300</t>
  </si>
  <si>
    <t>294+150</t>
  </si>
  <si>
    <t>294+100</t>
  </si>
  <si>
    <t>295+670</t>
  </si>
  <si>
    <t>317+880</t>
  </si>
  <si>
    <t>318+450</t>
  </si>
  <si>
    <t>318+480</t>
  </si>
  <si>
    <t>318+800</t>
  </si>
  <si>
    <t>318+840</t>
  </si>
  <si>
    <t>318+950</t>
  </si>
  <si>
    <t>320+400</t>
  </si>
  <si>
    <t>320+440</t>
  </si>
  <si>
    <t>320+480</t>
  </si>
  <si>
    <t>320+960</t>
  </si>
  <si>
    <t>321+350</t>
  </si>
  <si>
    <t>321+530</t>
  </si>
  <si>
    <t>323+500</t>
  </si>
  <si>
    <t>3750 x 1800</t>
  </si>
  <si>
    <t>323+560</t>
  </si>
  <si>
    <t>325+150</t>
  </si>
  <si>
    <t>Separator</t>
  </si>
  <si>
    <t>325+170</t>
  </si>
  <si>
    <t>325+200</t>
  </si>
  <si>
    <t>325+400</t>
  </si>
  <si>
    <t>325+950</t>
  </si>
  <si>
    <t>326+200</t>
  </si>
  <si>
    <t>326+430</t>
  </si>
  <si>
    <t>327+250</t>
  </si>
  <si>
    <t>328+440</t>
  </si>
  <si>
    <t>328+650</t>
  </si>
  <si>
    <t>1250 x 1800</t>
  </si>
  <si>
    <t>328+850</t>
  </si>
  <si>
    <t>327+120</t>
  </si>
  <si>
    <t>329+120</t>
  </si>
  <si>
    <t>329+300</t>
  </si>
  <si>
    <t>329+320</t>
  </si>
  <si>
    <t>329+340</t>
  </si>
  <si>
    <t>329+360</t>
  </si>
  <si>
    <t>329+380</t>
  </si>
  <si>
    <t>329+400</t>
  </si>
  <si>
    <t>330+300</t>
  </si>
  <si>
    <t>331+150</t>
  </si>
  <si>
    <t>1250 x 1250</t>
  </si>
  <si>
    <t>331+600</t>
  </si>
  <si>
    <t>331+630</t>
  </si>
  <si>
    <t>332+250</t>
  </si>
  <si>
    <t>332+290</t>
  </si>
  <si>
    <t>332+500</t>
  </si>
  <si>
    <t>333+200</t>
  </si>
  <si>
    <t>333+280</t>
  </si>
  <si>
    <t>333+800</t>
  </si>
  <si>
    <t>333+840</t>
  </si>
  <si>
    <t>334+300</t>
  </si>
  <si>
    <t>334+500</t>
  </si>
  <si>
    <t>334+540</t>
  </si>
  <si>
    <t>334+580</t>
  </si>
  <si>
    <t>335+750</t>
  </si>
  <si>
    <t>336+170</t>
  </si>
  <si>
    <t>336+240</t>
  </si>
  <si>
    <t>337+560</t>
  </si>
  <si>
    <t>339+480</t>
  </si>
  <si>
    <t>340+720</t>
  </si>
  <si>
    <t>341+550</t>
  </si>
  <si>
    <t>265+180</t>
  </si>
  <si>
    <t>264+850</t>
  </si>
  <si>
    <t>264+600</t>
  </si>
  <si>
    <t>School Ahead</t>
  </si>
  <si>
    <t>263+570</t>
  </si>
  <si>
    <t>262+980</t>
  </si>
  <si>
    <t>Toll Road End</t>
  </si>
  <si>
    <t>342+530</t>
  </si>
  <si>
    <t>343+450</t>
  </si>
  <si>
    <t>343+680</t>
  </si>
  <si>
    <t>344+540</t>
  </si>
  <si>
    <t>344+750</t>
  </si>
  <si>
    <t>344+670</t>
  </si>
  <si>
    <t>345+100</t>
  </si>
  <si>
    <t>345+750</t>
  </si>
  <si>
    <t>347+600</t>
  </si>
  <si>
    <t>348+550</t>
  </si>
  <si>
    <t>348+850</t>
  </si>
  <si>
    <t>350+240</t>
  </si>
  <si>
    <t>350+600</t>
  </si>
  <si>
    <t>352+850</t>
  </si>
  <si>
    <t>354+050</t>
  </si>
  <si>
    <t>356+300</t>
  </si>
  <si>
    <t>356+500</t>
  </si>
  <si>
    <t>357+600</t>
  </si>
  <si>
    <t>357+650</t>
  </si>
  <si>
    <t>357+780</t>
  </si>
  <si>
    <t>358+070</t>
  </si>
  <si>
    <t>358+470</t>
  </si>
  <si>
    <t>358+620</t>
  </si>
  <si>
    <t>360+540</t>
  </si>
  <si>
    <t>360+800</t>
  </si>
  <si>
    <t>361+600</t>
  </si>
  <si>
    <t>363+150</t>
  </si>
  <si>
    <t>363+210</t>
  </si>
  <si>
    <t>363+430</t>
  </si>
  <si>
    <t>363+670</t>
  </si>
  <si>
    <t>364+100</t>
  </si>
  <si>
    <t>365+150</t>
  </si>
  <si>
    <t>365+430</t>
  </si>
  <si>
    <t>366+800</t>
  </si>
  <si>
    <t>368+400</t>
  </si>
  <si>
    <t>368+800</t>
  </si>
  <si>
    <t>368+970</t>
  </si>
  <si>
    <t>369+200</t>
  </si>
  <si>
    <t>369+800</t>
  </si>
  <si>
    <t>370+900</t>
  </si>
  <si>
    <t>371+750</t>
  </si>
  <si>
    <t>371+110</t>
  </si>
  <si>
    <t>371+060</t>
  </si>
  <si>
    <t>370+890</t>
  </si>
  <si>
    <t>370+810</t>
  </si>
  <si>
    <t>370+410</t>
  </si>
  <si>
    <t>370+300</t>
  </si>
  <si>
    <t>369+130</t>
  </si>
  <si>
    <t>368+730</t>
  </si>
  <si>
    <t>368+450</t>
  </si>
  <si>
    <t>367+790</t>
  </si>
  <si>
    <t>365+450</t>
  </si>
  <si>
    <t>364+000</t>
  </si>
  <si>
    <t>363+700</t>
  </si>
  <si>
    <t>363+250</t>
  </si>
  <si>
    <t>361+950</t>
  </si>
  <si>
    <t>361+890</t>
  </si>
  <si>
    <t>361+620</t>
  </si>
  <si>
    <t>361+080</t>
  </si>
  <si>
    <t>360+950</t>
  </si>
  <si>
    <t>360+680</t>
  </si>
  <si>
    <t>360+450</t>
  </si>
  <si>
    <t>359+150</t>
  </si>
  <si>
    <t>358+540</t>
  </si>
  <si>
    <t>358+480</t>
  </si>
  <si>
    <t>358+400</t>
  </si>
  <si>
    <t>358+320</t>
  </si>
  <si>
    <t>358+100</t>
  </si>
  <si>
    <t>357+750</t>
  </si>
  <si>
    <t>356+600</t>
  </si>
  <si>
    <t>356+250</t>
  </si>
  <si>
    <t>354+100</t>
  </si>
  <si>
    <t>353+610</t>
  </si>
  <si>
    <t>351+880</t>
  </si>
  <si>
    <t>350+650</t>
  </si>
  <si>
    <t>350+250</t>
  </si>
  <si>
    <t>348+950</t>
  </si>
  <si>
    <t>348+620</t>
  </si>
  <si>
    <t>347+000</t>
  </si>
  <si>
    <t>344+800</t>
  </si>
  <si>
    <t>343+750</t>
  </si>
  <si>
    <t>343+500</t>
  </si>
  <si>
    <t>342+350</t>
  </si>
  <si>
    <t>341+470</t>
  </si>
  <si>
    <t>339+500</t>
  </si>
  <si>
    <t>339+100</t>
  </si>
  <si>
    <t>338+050</t>
  </si>
  <si>
    <t>337+670</t>
  </si>
  <si>
    <t>337+050</t>
  </si>
  <si>
    <t>336+980</t>
  </si>
  <si>
    <t>335+820</t>
  </si>
  <si>
    <t>335+070</t>
  </si>
  <si>
    <t>334+850</t>
  </si>
  <si>
    <t>334+800</t>
  </si>
  <si>
    <t>334+450</t>
  </si>
  <si>
    <t>333+370</t>
  </si>
  <si>
    <t>333+300</t>
  </si>
  <si>
    <t>332+620</t>
  </si>
  <si>
    <t>332+450</t>
  </si>
  <si>
    <t>331+360</t>
  </si>
  <si>
    <t>331+270</t>
  </si>
  <si>
    <t>331+100</t>
  </si>
  <si>
    <t>329+250</t>
  </si>
  <si>
    <t>329+200</t>
  </si>
  <si>
    <t>328+570</t>
  </si>
  <si>
    <t>326+400</t>
  </si>
  <si>
    <t>323+570</t>
  </si>
  <si>
    <t>321+670</t>
  </si>
  <si>
    <t>321+000</t>
  </si>
  <si>
    <t>319+000</t>
  </si>
  <si>
    <t>318+550</t>
  </si>
  <si>
    <t>317+850</t>
  </si>
  <si>
    <t>345+250</t>
  </si>
  <si>
    <t>266+620</t>
  </si>
  <si>
    <t>268+050</t>
  </si>
  <si>
    <t>268+150</t>
  </si>
  <si>
    <t>268+700</t>
  </si>
  <si>
    <t>Damaged Sign Boards at MCW</t>
  </si>
  <si>
    <t>Structure</t>
  </si>
  <si>
    <t>294+050</t>
  </si>
  <si>
    <t>293+130</t>
  </si>
  <si>
    <t>293+100</t>
  </si>
  <si>
    <t>291+250</t>
  </si>
  <si>
    <t>291+150</t>
  </si>
  <si>
    <t>291+000</t>
  </si>
  <si>
    <t>290+750</t>
  </si>
  <si>
    <t>289+850</t>
  </si>
  <si>
    <t>289+320</t>
  </si>
  <si>
    <t>289+100</t>
  </si>
  <si>
    <t>288+850</t>
  </si>
  <si>
    <t>270+470</t>
  </si>
  <si>
    <t>274+450</t>
  </si>
  <si>
    <t>Service Road End</t>
  </si>
  <si>
    <t>282+850</t>
  </si>
  <si>
    <t>U-Turn Prohibited</t>
  </si>
  <si>
    <t>3750 x 3800</t>
  </si>
  <si>
    <t>376+800</t>
  </si>
  <si>
    <t>Rumble Strip Board</t>
  </si>
  <si>
    <t>376+735</t>
  </si>
  <si>
    <t>373+950</t>
  </si>
  <si>
    <t>373+600</t>
  </si>
  <si>
    <t>372+500</t>
  </si>
  <si>
    <t>373+150</t>
  </si>
  <si>
    <t>373+690</t>
  </si>
  <si>
    <t>375+500</t>
  </si>
  <si>
    <t>376+640</t>
  </si>
  <si>
    <t>376+630</t>
  </si>
  <si>
    <t>377+020</t>
  </si>
  <si>
    <t>377+240</t>
  </si>
  <si>
    <t>377+900</t>
  </si>
  <si>
    <t>378+870</t>
  </si>
  <si>
    <t>378+900</t>
  </si>
  <si>
    <t>380+020</t>
  </si>
  <si>
    <t>381+720</t>
  </si>
  <si>
    <t>382+520</t>
  </si>
  <si>
    <t>382+770</t>
  </si>
  <si>
    <t>383+110</t>
  </si>
  <si>
    <t>383+300</t>
  </si>
  <si>
    <t>383+640</t>
  </si>
  <si>
    <t>384+120</t>
  </si>
  <si>
    <t>384+390</t>
  </si>
  <si>
    <t>385+960</t>
  </si>
  <si>
    <t>387+150</t>
  </si>
  <si>
    <t>387+977</t>
  </si>
  <si>
    <t>389+020</t>
  </si>
  <si>
    <t>389+530</t>
  </si>
  <si>
    <t>390+240</t>
  </si>
  <si>
    <t>391+170</t>
  </si>
  <si>
    <t>392+450</t>
  </si>
  <si>
    <t>394+000</t>
  </si>
  <si>
    <t>395+550</t>
  </si>
  <si>
    <t>395+800</t>
  </si>
  <si>
    <t>396+160</t>
  </si>
  <si>
    <t>397+600</t>
  </si>
  <si>
    <t>397+770</t>
  </si>
  <si>
    <t>397+940</t>
  </si>
  <si>
    <t>400+400</t>
  </si>
  <si>
    <t>401+120</t>
  </si>
  <si>
    <t>401+500</t>
  </si>
  <si>
    <t>402+010</t>
  </si>
  <si>
    <t>402+760</t>
  </si>
  <si>
    <t>402+800</t>
  </si>
  <si>
    <t>402+840</t>
  </si>
  <si>
    <t>402+880</t>
  </si>
  <si>
    <t>402+920</t>
  </si>
  <si>
    <t>402+960</t>
  </si>
  <si>
    <t>403+010</t>
  </si>
  <si>
    <t>403+050</t>
  </si>
  <si>
    <t>403+090</t>
  </si>
  <si>
    <t>403+130</t>
  </si>
  <si>
    <t>403+170</t>
  </si>
  <si>
    <t>403+250</t>
  </si>
  <si>
    <t>403+280</t>
  </si>
  <si>
    <t>403+970</t>
  </si>
  <si>
    <t>404+920</t>
  </si>
  <si>
    <t>405+050</t>
  </si>
  <si>
    <t>405+680</t>
  </si>
  <si>
    <t>407+020</t>
  </si>
  <si>
    <t>2 x 1180 x 3750</t>
  </si>
  <si>
    <t>407+280</t>
  </si>
  <si>
    <t>407+610</t>
  </si>
  <si>
    <t>408+500</t>
  </si>
  <si>
    <t>408+710</t>
  </si>
  <si>
    <t>409+760</t>
  </si>
  <si>
    <t>410+850</t>
  </si>
  <si>
    <t>411+400</t>
  </si>
  <si>
    <t>412+230</t>
  </si>
  <si>
    <t>412+280</t>
  </si>
  <si>
    <t>412+300</t>
  </si>
  <si>
    <t>412+540</t>
  </si>
  <si>
    <t>413+650</t>
  </si>
  <si>
    <t>413+750</t>
  </si>
  <si>
    <t>413+800</t>
  </si>
  <si>
    <t>413+860</t>
  </si>
  <si>
    <t>413+880</t>
  </si>
  <si>
    <t>1200 x 1200</t>
  </si>
  <si>
    <t>414+630</t>
  </si>
  <si>
    <t>415+060</t>
  </si>
  <si>
    <t>415+080</t>
  </si>
  <si>
    <t>418+360</t>
  </si>
  <si>
    <t>418+700</t>
  </si>
  <si>
    <t>419+500</t>
  </si>
  <si>
    <t>419+450</t>
  </si>
  <si>
    <t>418+980</t>
  </si>
  <si>
    <t>418+150</t>
  </si>
  <si>
    <t>415+090</t>
  </si>
  <si>
    <t>413+430</t>
  </si>
  <si>
    <t>412+995</t>
  </si>
  <si>
    <t>412+000</t>
  </si>
  <si>
    <t>411+890</t>
  </si>
  <si>
    <t>409+850</t>
  </si>
  <si>
    <t>408+900</t>
  </si>
  <si>
    <t>408+520</t>
  </si>
  <si>
    <t>407+990</t>
  </si>
  <si>
    <t>407+615</t>
  </si>
  <si>
    <t>405+700</t>
  </si>
  <si>
    <t>404+000</t>
  </si>
  <si>
    <t>403+980</t>
  </si>
  <si>
    <t>403+320</t>
  </si>
  <si>
    <t>403+260</t>
  </si>
  <si>
    <t>401+800</t>
  </si>
  <si>
    <t>400+420</t>
  </si>
  <si>
    <t>399+750</t>
  </si>
  <si>
    <t>397+570</t>
  </si>
  <si>
    <t>396+200</t>
  </si>
  <si>
    <t>395+700</t>
  </si>
  <si>
    <t>395+570</t>
  </si>
  <si>
    <t>394+010</t>
  </si>
  <si>
    <t>392+790</t>
  </si>
  <si>
    <t>392+430</t>
  </si>
  <si>
    <t>392+050</t>
  </si>
  <si>
    <t>391+200</t>
  </si>
  <si>
    <t>390+820</t>
  </si>
  <si>
    <t>390+350</t>
  </si>
  <si>
    <t>389+500</t>
  </si>
  <si>
    <t>389+000</t>
  </si>
  <si>
    <t>386+300</t>
  </si>
  <si>
    <t>386+000</t>
  </si>
  <si>
    <t>383+650</t>
  </si>
  <si>
    <t>382+790</t>
  </si>
  <si>
    <t>381+900</t>
  </si>
  <si>
    <t>Accident Prone Zone</t>
  </si>
  <si>
    <t>380+030</t>
  </si>
  <si>
    <t>379+150</t>
  </si>
  <si>
    <t>377+915</t>
  </si>
  <si>
    <t>377+700</t>
  </si>
  <si>
    <t>377+650</t>
  </si>
  <si>
    <t>286+550</t>
  </si>
  <si>
    <t>285+430</t>
  </si>
  <si>
    <t>285+050</t>
  </si>
  <si>
    <t>284+800</t>
  </si>
  <si>
    <t>283+650</t>
  </si>
  <si>
    <t>276+950</t>
  </si>
  <si>
    <t>383+250</t>
  </si>
  <si>
    <t>384+050</t>
  </si>
  <si>
    <t>388+550</t>
  </si>
  <si>
    <t>392+800</t>
  </si>
  <si>
    <t>395+750</t>
  </si>
  <si>
    <t>396+600</t>
  </si>
  <si>
    <t>401+100</t>
  </si>
  <si>
    <t>408+000</t>
  </si>
  <si>
    <t>415+100</t>
  </si>
  <si>
    <t>416+300</t>
  </si>
  <si>
    <t>407+120</t>
  </si>
  <si>
    <t>392+000</t>
  </si>
  <si>
    <t>387+900</t>
  </si>
  <si>
    <t>377+080</t>
  </si>
  <si>
    <t>370+400</t>
  </si>
  <si>
    <t>369+700</t>
  </si>
  <si>
    <t>356+190</t>
  </si>
  <si>
    <t>330+000</t>
  </si>
  <si>
    <t xml:space="preserve">Direction </t>
  </si>
  <si>
    <t>Size</t>
  </si>
  <si>
    <t xml:space="preserve">Fig </t>
  </si>
  <si>
    <t>Objectb Hazard Marker</t>
  </si>
  <si>
    <t>Left</t>
  </si>
  <si>
    <t>300*900</t>
  </si>
  <si>
    <t xml:space="preserve">IRC 67-2022 </t>
  </si>
  <si>
    <t>Fig.15.78</t>
  </si>
  <si>
    <t>Fig.15.79</t>
  </si>
  <si>
    <t>Right</t>
  </si>
  <si>
    <t>Object Hazard Marker</t>
  </si>
  <si>
    <t xml:space="preserve">IRC specification </t>
  </si>
  <si>
    <t>Cautionary</t>
  </si>
  <si>
    <t>600*800</t>
  </si>
  <si>
    <t>Informatory Sign  Board</t>
  </si>
  <si>
    <t>Fig-17.09</t>
  </si>
  <si>
    <t>Total&gt;&gt;&gt;&gt;</t>
  </si>
  <si>
    <t>Total&gt;&gt;&gt;</t>
  </si>
  <si>
    <t>Fig-14.50</t>
  </si>
  <si>
    <t>Fig-15.32</t>
  </si>
  <si>
    <t>Fig-26.1</t>
  </si>
  <si>
    <t>Total&gt;&gt;&gt;&gt;&gt;</t>
  </si>
  <si>
    <t>Fig-15.57</t>
  </si>
  <si>
    <t>Fig-15.58</t>
  </si>
  <si>
    <t>Fig-15.59</t>
  </si>
  <si>
    <t>Fig-15.60</t>
  </si>
  <si>
    <t>Fig-15.61</t>
  </si>
  <si>
    <t>Fig-15.62</t>
  </si>
  <si>
    <t>Over Head Cables</t>
  </si>
  <si>
    <t xml:space="preserve">No Parking </t>
  </si>
  <si>
    <t>Fig-14.31</t>
  </si>
  <si>
    <t>500*600</t>
  </si>
  <si>
    <t>Fig-15.50</t>
  </si>
  <si>
    <t>450*900</t>
  </si>
  <si>
    <t>Fig-15.8</t>
  </si>
  <si>
    <t>Fig-15.8, Fig-14.52</t>
  </si>
  <si>
    <t>Fig-14.52</t>
  </si>
  <si>
    <t>Fig-15.33</t>
  </si>
  <si>
    <t>Fig-22.02</t>
  </si>
  <si>
    <t>Fig-22.03</t>
  </si>
  <si>
    <t>450*600</t>
  </si>
  <si>
    <t>Maximum Speed Limit ( Vehicle Type)</t>
  </si>
  <si>
    <t>Fig-14.40 a</t>
  </si>
  <si>
    <t>1140*2130</t>
  </si>
  <si>
    <t>NH-30</t>
  </si>
  <si>
    <t>Rectify</t>
  </si>
  <si>
    <t>Mandatory Sign Board</t>
  </si>
  <si>
    <t>900mm dia</t>
  </si>
  <si>
    <t>Fig-14.25</t>
  </si>
  <si>
    <t>BHS</t>
  </si>
  <si>
    <t>343+730</t>
  </si>
  <si>
    <t>350+620</t>
  </si>
  <si>
    <t>360+550</t>
  </si>
  <si>
    <t>368+850</t>
  </si>
  <si>
    <t>317+450</t>
  </si>
  <si>
    <t>272+550</t>
  </si>
  <si>
    <t>272+000</t>
  </si>
  <si>
    <t>268+100</t>
  </si>
  <si>
    <t>263+670</t>
  </si>
  <si>
    <t>294+180</t>
  </si>
  <si>
    <t>328+820.</t>
  </si>
  <si>
    <t>413+820</t>
  </si>
  <si>
    <t>340+200</t>
  </si>
  <si>
    <t>340+700</t>
  </si>
  <si>
    <t>347+750</t>
  </si>
  <si>
    <t>273+500</t>
  </si>
  <si>
    <t xml:space="preserve">Sitapur -Bareilly NH-30 PROJECT </t>
  </si>
  <si>
    <t>BILL OF QUANTITIES(BOQ) - Sign Boards</t>
  </si>
  <si>
    <t>S.No</t>
  </si>
  <si>
    <t xml:space="preserve">Description of work </t>
  </si>
  <si>
    <t xml:space="preserve">Unit </t>
  </si>
  <si>
    <t xml:space="preserve">Quantity </t>
  </si>
  <si>
    <t>Rate</t>
  </si>
  <si>
    <t>Amount 
(Rs.)</t>
  </si>
  <si>
    <t xml:space="preserve">Remarks </t>
  </si>
  <si>
    <t>Nos.</t>
  </si>
  <si>
    <t>Total</t>
  </si>
  <si>
    <t>New Boards Total</t>
  </si>
  <si>
    <t>ACP + Reflective Total</t>
  </si>
  <si>
    <t>Nos</t>
  </si>
  <si>
    <t>Qty (Sqm)</t>
  </si>
  <si>
    <t>U-Turn Board</t>
  </si>
  <si>
    <t>Gap in Median</t>
  </si>
  <si>
    <t>Overhead Cables</t>
  </si>
  <si>
    <t>272+270</t>
  </si>
  <si>
    <t>No Parking</t>
  </si>
  <si>
    <t>Traffic Merging Left</t>
  </si>
  <si>
    <t>Bus Bay</t>
  </si>
  <si>
    <t>313+500</t>
  </si>
  <si>
    <t>1140*2133</t>
  </si>
  <si>
    <t>1140*2134</t>
  </si>
  <si>
    <t>1140*2135</t>
  </si>
  <si>
    <t>1140*2136</t>
  </si>
  <si>
    <t>1140*2137</t>
  </si>
  <si>
    <t>1140*2138</t>
  </si>
  <si>
    <t>1140*2139</t>
  </si>
  <si>
    <t>1140*2140</t>
  </si>
  <si>
    <t>1140*2141</t>
  </si>
  <si>
    <t>1140*2142</t>
  </si>
  <si>
    <t>1140*2143</t>
  </si>
  <si>
    <t>1140*2144</t>
  </si>
  <si>
    <t>1140*2145</t>
  </si>
  <si>
    <t>281+150</t>
  </si>
  <si>
    <t>Maximum Speed Limit (Vehicle Type)</t>
  </si>
  <si>
    <t xml:space="preserve">Two Way HM </t>
  </si>
  <si>
    <t xml:space="preserve">Pass Either Side </t>
  </si>
  <si>
    <t>317+000</t>
  </si>
  <si>
    <t>265+700</t>
  </si>
  <si>
    <t>415+600</t>
  </si>
  <si>
    <t>School Ahead Board</t>
  </si>
  <si>
    <t>263+550</t>
  </si>
  <si>
    <t>264+200</t>
  </si>
  <si>
    <t>288+350</t>
  </si>
  <si>
    <t>288+900</t>
  </si>
  <si>
    <t>292+770</t>
  </si>
  <si>
    <t>295+070</t>
  </si>
  <si>
    <t>297+750</t>
  </si>
  <si>
    <t>313+550</t>
  </si>
  <si>
    <t>319+800</t>
  </si>
  <si>
    <t>320+650</t>
  </si>
  <si>
    <t>323+700</t>
  </si>
  <si>
    <t>336+800</t>
  </si>
  <si>
    <t>352+150</t>
  </si>
  <si>
    <t>367+020</t>
  </si>
  <si>
    <t>375+200</t>
  </si>
  <si>
    <t>383+700</t>
  </si>
  <si>
    <t>395+100</t>
  </si>
  <si>
    <t>397+850</t>
  </si>
  <si>
    <t>409+050</t>
  </si>
  <si>
    <t>Fuel Station Ahead</t>
  </si>
  <si>
    <t>352+000</t>
  </si>
  <si>
    <t>355+520</t>
  </si>
  <si>
    <t>373+350</t>
  </si>
  <si>
    <t>380+700</t>
  </si>
  <si>
    <t>389+250</t>
  </si>
  <si>
    <t>Police Station Ahead</t>
  </si>
  <si>
    <t>303+800</t>
  </si>
  <si>
    <t>347+400</t>
  </si>
  <si>
    <t>Hospital Ahead</t>
  </si>
  <si>
    <t>313+700</t>
  </si>
  <si>
    <t>366+150</t>
  </si>
  <si>
    <t>406+900</t>
  </si>
  <si>
    <t>Toll road start</t>
  </si>
  <si>
    <t>27000*1500</t>
  </si>
  <si>
    <t>Information Board</t>
  </si>
  <si>
    <t>Thank U Gantry</t>
  </si>
  <si>
    <t>Welcome Gantry</t>
  </si>
  <si>
    <t xml:space="preserve">1033 Helpline </t>
  </si>
  <si>
    <t>Sn</t>
  </si>
  <si>
    <t>Location</t>
  </si>
  <si>
    <t>Heavy Vehicle Keep Left</t>
  </si>
  <si>
    <t>Service road Start</t>
  </si>
  <si>
    <t>Taper End</t>
  </si>
  <si>
    <t>Taper Start</t>
  </si>
  <si>
    <t>S. No</t>
  </si>
  <si>
    <t>Service Road or Slip Road</t>
  </si>
  <si>
    <t>Bareilly-Sitapur section of NH-30</t>
  </si>
  <si>
    <t>Sl. No.</t>
  </si>
  <si>
    <t>Existing Kilometer (Km)</t>
  </si>
  <si>
    <t>From</t>
  </si>
  <si>
    <t>To</t>
  </si>
  <si>
    <t>S.N.</t>
  </si>
  <si>
    <t>Sign Boards</t>
  </si>
  <si>
    <t>1</t>
  </si>
  <si>
    <t>Truck Lay bye 500m Ahead</t>
  </si>
  <si>
    <t>2</t>
  </si>
  <si>
    <t>263.000</t>
  </si>
  <si>
    <t>Truck Lay bye 250m Ahead</t>
  </si>
  <si>
    <t>3</t>
  </si>
  <si>
    <t>Truck Lay bye</t>
  </si>
  <si>
    <t>4</t>
  </si>
  <si>
    <t>5</t>
  </si>
  <si>
    <t>306.350</t>
  </si>
  <si>
    <t>370.800</t>
  </si>
  <si>
    <t>382.600</t>
  </si>
  <si>
    <t>Two Way Hazard with Pass Either Side</t>
  </si>
  <si>
    <t>Truck Lay Bay 500m Ahead</t>
  </si>
  <si>
    <t>Truck Lay Bay  250m Ahead</t>
  </si>
  <si>
    <t xml:space="preserve">Chevron </t>
  </si>
  <si>
    <r>
      <rPr>
        <b/>
        <sz val="11"/>
        <color theme="1"/>
        <rFont val="Poppins"/>
      </rPr>
      <t>Retro-Reflectorised Traffic Signs: Providing and Fixing of Helpline Number Board 1033 1800x2400mm</t>
    </r>
    <r>
      <rPr>
        <sz val="11"/>
        <color theme="1"/>
        <rFont val="Poppins"/>
      </rPr>
      <t xml:space="preserve"> Sign boards retro-reflectorized cautionary, mandatory and informatory sign as per IRC:67 made with type XI micro prismatic grade 3M reflecting sheeting as per design of IRC-67-2022, fixed over 4mm thick ACP sheet supported with Back support frame of 35x35x5mm mild steel angle as approved, fixed over 88.9 OD Medium Duty circular pipe with painted 1st quality paint etc, firmly fixed to the ground by means of properly designed foundation with M20 grade cement concrete 45 cm X 45 cm X 80 cm , 60 cm below ground level as per approved drawing. 10 years Warranty for Retro Reflective Sheeting from the original sheeting manufacturer be submitted by the contractor. </t>
    </r>
  </si>
  <si>
    <r>
      <rPr>
        <b/>
        <sz val="11"/>
        <color theme="1"/>
        <rFont val="Poppins"/>
      </rPr>
      <t xml:space="preserve">Retro-Reflectorised Traffic Signs: Providing and Fixing of Heavy Vehicle Keep Left Sign Board 2400x2400mm </t>
    </r>
    <r>
      <rPr>
        <sz val="11"/>
        <color theme="1"/>
        <rFont val="Poppins"/>
      </rPr>
      <t xml:space="preserve">Sign boards retro-reflectorized cautionary, mandatory and informatory sign as per IRC:67 made with type XI micro prismatic grade 3M reflecting sheeting as per design of IRC-67-2022, fixed over 4mm thick ACP sheet supported with Back support frame of 35x35x5mm mild steel angle as approved, fixed over 88.9 OD Medium Duty circular pipe with painted 1st quality paint etc, firmly fixed to the ground by means of properly designed foundation with M20 grade cement concrete 45 cm X 45 cm X 80 cm , 60 cm below ground level as per approved drawing. 10 years Warranty for Retro Reflective Sheeting from the original sheeting manufacturer be submitted by the contractor. </t>
    </r>
  </si>
  <si>
    <r>
      <rPr>
        <b/>
        <sz val="11"/>
        <color theme="1"/>
        <rFont val="Poppins"/>
      </rPr>
      <t xml:space="preserve">Retro-Reflectorised Traffic Signs: Providing and Fixing of Built up area board (90 cm equilateral triangle) </t>
    </r>
    <r>
      <rPr>
        <sz val="11"/>
        <color theme="1"/>
        <rFont val="Poppins"/>
      </rPr>
      <t>Sign boards retro-reflectorized cautionary, mandatory and informatory sign as per IRC:67 made with type XI micro prismatic grade 3M reflecting sheeting as per design of IRC-67 2022, fixed over 4mm thick ACP sheet supported with Back support frame of 35x35x5mm mild steel angle as approved, fixed over 76.1mm OD Medium Duty circular pipe with painted 1st quality paint etc, firmly fixed to the ground by means of properly designed foundation with M20 grade cement concrete 45 cm X 45 cm X 60 cm , 60 cm below ground level as per approved drawing. 10 years Warranty for Retro Reflective Sheeting from the original sheeting manufacturer be submitted by the contractor.</t>
    </r>
  </si>
  <si>
    <r>
      <rPr>
        <b/>
        <sz val="11"/>
        <color theme="1"/>
        <rFont val="Poppins"/>
      </rPr>
      <t>Retro-Reflectorised Traffic Signs: Providing and Fixing of Truck lay bye 2058x1350mm</t>
    </r>
    <r>
      <rPr>
        <sz val="11"/>
        <color theme="1"/>
        <rFont val="Poppins"/>
      </rPr>
      <t xml:space="preserve"> Sign boards retro-reflectorized cautionary, mandatory and informatory sign as per IRC:67 made with type XI micro prismatic grade 3M reflecting sheeting as per design of IRC-67-2022, fixed over 4mm thick ACP sheet supported with Back support frame of 35x35x5mm mild steel angle as approved, fixed over 88.9 OD Medium Duty circular pipe with painted 1st quality paint etc, firmly fixed to the ground by means of properly designed foundation with M20 grade cement concrete 45 cm X 45 cm X 80 cm , 60 cm below ground level as per approved drawing. 10 years Warranty for Retro Reflective Sheeting from the original sheeting manufacturer be submitted by the contractor.</t>
    </r>
  </si>
  <si>
    <t>Sqm</t>
  </si>
  <si>
    <t>Quantity</t>
  </si>
  <si>
    <r>
      <rPr>
        <b/>
        <sz val="11"/>
        <color theme="1"/>
        <rFont val="Poppins"/>
      </rPr>
      <t xml:space="preserve">Retro- reflectorised Traffic signs </t>
    </r>
    <r>
      <rPr>
        <sz val="11"/>
        <color theme="1"/>
        <rFont val="Poppins"/>
      </rPr>
      <t xml:space="preserve">
Providing and Fixing of Sign boards retro-reflectorized cautionary, mandatory and informatory sign as per IRC:67 made with type XI micro prismatic grade 3M reflecting sheeting as per design of IRC-67-2022, fixed over 4mm thick ACP sheet supported with Back support frame of 35x35x5mm mild steel angle as approved, fixed over 76.1mm OD &amp; 3.6m Medium Duty circular pipe with oil paint finish for corrosion resistance etc, firmly fixed to the ground by means of properly designed foundation with M20 grade cement concrete 45 cm X 45 cm X 60 cm , 60 cm below ground level as per approved drawing. 4mm thick aluminium composite panels (ACP) bonded with Type XI Diamond Grade Retro-Reflective Sheeting (DG3), conforming to IRC 67-2022. The retro-reflective sheeting incorporates Electronic Cuttable Film (ECF) lettering with pressure-sensitive or heat-activated adhesive for durability and clarity. The borders and messages are cutouts in IRC-specified colours, ensuring high visibility and compliance with IRC standards. The rear side of the board is finished with black, non-reflective coating for aesthetics and reduced glare.Work number and date shall be printed in the rear side of sign board. 10 years Warranty for Retro Reflective Sheeting from the original sheeting manufacturer &amp; a certified copy of three years outdoor exposure report from an independent test lab for the product offered shall be submitted by the contractor.</t>
    </r>
  </si>
  <si>
    <r>
      <t xml:space="preserve">All Charges for Supply and Fixing of </t>
    </r>
    <r>
      <rPr>
        <b/>
        <sz val="11"/>
        <color theme="1"/>
        <rFont val="Poppins"/>
      </rPr>
      <t>Solar Blinker Including Pole</t>
    </r>
    <r>
      <rPr>
        <sz val="11"/>
        <color theme="1"/>
        <rFont val="Poppins"/>
      </rPr>
      <t xml:space="preserve"> (75mm Dia, 2.5mm- Thick &amp; Height- 4.5 Mtr including first class paint) with transportation charges , Specification- LED Cluster : 127 pcs of Ultra bright LED,s with long life more than 50,000 Hrs., Flashes : 52 Flashes/min, Aspect Dia: 300 mm , LED Color :Amber (Yellow) , Battery- In Built Battery Long Life, Maintenance free battery 12.8V 12AH Lithium Phosphate Battery. Accessories : Solar PV Panel 12Volt (20WP) with mounting structure, Solar Charger Control Unit  (CCU) Capacity - 12V &amp; 10A, Controller ,Mounting Clamp &amp; Connector etc. ,Working time- 24 Hrs. , Autonomy Backup: 2 Days in Monsoon period. Visibility- 500 Mtrs.                     </t>
    </r>
  </si>
  <si>
    <t>800*600</t>
  </si>
  <si>
    <t>Fig-17.35</t>
  </si>
  <si>
    <t>Bus Lay By/Bus Stop</t>
  </si>
  <si>
    <t>Facility Informatory Board</t>
  </si>
  <si>
    <t>Merging Traffic Ahead</t>
  </si>
  <si>
    <t>Circular</t>
  </si>
  <si>
    <t>Fuel Station</t>
  </si>
  <si>
    <t>Two Way HM with Pass Either Side</t>
  </si>
  <si>
    <t>Place identification Board</t>
  </si>
  <si>
    <t>Advance Direction Sign Board</t>
  </si>
  <si>
    <t>Emergency Call Box</t>
  </si>
  <si>
    <t>S.No.</t>
  </si>
  <si>
    <t>Package</t>
  </si>
  <si>
    <t>Km</t>
  </si>
  <si>
    <t>PKG-1</t>
  </si>
  <si>
    <t>267+700</t>
  </si>
  <si>
    <t>291+600</t>
  </si>
  <si>
    <t>294+680</t>
  </si>
  <si>
    <t>299+150</t>
  </si>
  <si>
    <t>304+860</t>
  </si>
  <si>
    <t>306+860</t>
  </si>
  <si>
    <t>310+100</t>
  </si>
  <si>
    <t>312+100</t>
  </si>
  <si>
    <t>324+070</t>
  </si>
  <si>
    <t>332+750</t>
  </si>
  <si>
    <t>334+650</t>
  </si>
  <si>
    <t>336+090</t>
  </si>
  <si>
    <t>338+140</t>
  </si>
  <si>
    <t>340+180</t>
  </si>
  <si>
    <t>342+120</t>
  </si>
  <si>
    <t>344+260</t>
  </si>
  <si>
    <t>346+260</t>
  </si>
  <si>
    <t>348+210</t>
  </si>
  <si>
    <t>350+100</t>
  </si>
  <si>
    <t>352+190</t>
  </si>
  <si>
    <t>354+300</t>
  </si>
  <si>
    <t>358+490</t>
  </si>
  <si>
    <t>360+380</t>
  </si>
  <si>
    <t>362+470</t>
  </si>
  <si>
    <t>366+510</t>
  </si>
  <si>
    <t>374+470</t>
  </si>
  <si>
    <t>382+300</t>
  </si>
  <si>
    <t>384+280</t>
  </si>
  <si>
    <t>388+640</t>
  </si>
  <si>
    <t>SOS Sign Board</t>
  </si>
  <si>
    <t>Fig</t>
  </si>
  <si>
    <t>Fig-17.08</t>
  </si>
  <si>
    <t>600*900</t>
  </si>
  <si>
    <t>Clearance</t>
  </si>
  <si>
    <t>PUP</t>
  </si>
  <si>
    <t>FO</t>
  </si>
  <si>
    <t>Vertical Clearance Board</t>
  </si>
  <si>
    <t>Fig-14.35</t>
  </si>
  <si>
    <t>Existing Km</t>
  </si>
  <si>
    <t>Sqm.</t>
  </si>
  <si>
    <t>3600*2400</t>
  </si>
  <si>
    <t>Cantilever Toll road start (3600*2400)mm</t>
  </si>
  <si>
    <t>Cantileve Toll Road End  (3600*2400)mm</t>
  </si>
  <si>
    <t>Welcome and Thank you Gantry  ( Full Gantry) (27000*1500) mm</t>
  </si>
  <si>
    <t xml:space="preserve">Description </t>
  </si>
  <si>
    <t>Unit</t>
  </si>
  <si>
    <t xml:space="preserve">Side </t>
  </si>
  <si>
    <t>Measurement (M)</t>
  </si>
  <si>
    <t>Length</t>
  </si>
  <si>
    <t>Breadth</t>
  </si>
  <si>
    <t xml:space="preserve">Depth </t>
  </si>
  <si>
    <r>
      <rPr>
        <b/>
        <sz val="10"/>
        <color indexed="8"/>
        <rFont val="Poppins"/>
      </rPr>
      <t>Route Marker NH30  Reflective sticker only</t>
    </r>
    <r>
      <rPr>
        <sz val="10"/>
        <color indexed="8"/>
        <rFont val="Poppins"/>
      </rPr>
      <t>-Supply and fixing of Retro reflective sticker TYPE 11 The scope includes crane charges during fixing on canopy , materials, manpower , ideal charges if any etc, Route Marker NH30 sticker only</t>
    </r>
  </si>
  <si>
    <r>
      <rPr>
        <b/>
        <sz val="10"/>
        <color indexed="8"/>
        <rFont val="Poppins"/>
      </rPr>
      <t>Public Toilet Sign Board with NHAI Logo and Route marker sign-</t>
    </r>
    <r>
      <rPr>
        <sz val="10"/>
        <color indexed="8"/>
        <rFont val="Poppins"/>
      </rPr>
      <t>Providing and fixing of retro- reflectorised cautionary, mandatory and informatory sign as per IRC :67 made of TYPE 11  (Make : 3M Only) reflective sheeting vide clause 801.3 /IRC, fixed over aluminium sheeting, 1.5 mm thick and fixed in toilet building walls.</t>
    </r>
  </si>
  <si>
    <r>
      <rPr>
        <b/>
        <sz val="10"/>
        <color indexed="8"/>
        <rFont val="Poppins"/>
      </rPr>
      <t>Extra wide /Oversized  vehicle Lane Sign Board with NHAI Logo and Lane1-</t>
    </r>
    <r>
      <rPr>
        <sz val="10"/>
        <color indexed="8"/>
        <rFont val="Poppins"/>
      </rPr>
      <t>Providing and fixing of retro- reflectorised cautionary, mandatory and informatory sign as per IRC :67 made of TYPE 11  (Make : 3M Only) reflective sheeting vide clause 801.3 /IRC, fixed over aluminium sheeting, 1.5 mm thick and fixed in canopy lane 1. frame.</t>
    </r>
  </si>
  <si>
    <t>Providing and fixing of retro- reflectorised cautionary, mandatory and informatory sign as per IRC :67 made of TYPE 11  (Make : 3M Only) reflective sheeting vide clause 801.3 /IRC, fixed over aluminium sheeting, 1.5 mm thick supported on a mild steel angle iron post85 &amp; 100 x 6 mm firmly fixed to the ground by means of properly designed foundation with M20 grade cement concrete 45 cm x 45 cm x 60 cm, 60 cm below ground level as per approved drawing) Scope including 10 years of 3M Warrnety ceritificate.</t>
  </si>
  <si>
    <t>a</t>
  </si>
  <si>
    <r>
      <rPr>
        <b/>
        <sz val="10"/>
        <color indexed="8"/>
        <rFont val="Poppins"/>
      </rPr>
      <t>Supply &amp; fixing of Two way Hazard Marker</t>
    </r>
    <r>
      <rPr>
        <sz val="10"/>
        <color indexed="8"/>
        <rFont val="Poppins"/>
      </rPr>
      <t xml:space="preserve"> Size- 950*450 with Either side sign Size-600*600 with base plate 450 *450 mm anchoring on Concrete</t>
    </r>
  </si>
  <si>
    <t>b</t>
  </si>
  <si>
    <r>
      <rPr>
        <b/>
        <sz val="10"/>
        <color indexed="8"/>
        <rFont val="Poppins"/>
      </rPr>
      <t>Madatory Signbaord Stop</t>
    </r>
    <r>
      <rPr>
        <sz val="10"/>
        <color indexed="8"/>
        <rFont val="Poppins"/>
      </rPr>
      <t xml:space="preserve"> : OCTAGONAL Size : 750 mm</t>
    </r>
  </si>
  <si>
    <t>Supply of Flexible deleanators for Bike lane</t>
  </si>
  <si>
    <t>Measurement of Signboards</t>
  </si>
  <si>
    <r>
      <rPr>
        <b/>
        <sz val="10"/>
        <color indexed="8"/>
        <rFont val="Poppins"/>
      </rPr>
      <t>Fastage lane Reflective sticker only</t>
    </r>
    <r>
      <rPr>
        <sz val="10"/>
        <color indexed="8"/>
        <rFont val="Poppins"/>
      </rPr>
      <t>-Supply and fixing of Retro reflective sticker TYPE 11 The scope includes crane charges during fixing on canopy , materials, manpower , ideal charges if any etc, Route Marker NH30 sticker only</t>
    </r>
  </si>
  <si>
    <t xml:space="preserve"> BHS</t>
  </si>
  <si>
    <t>Stop</t>
  </si>
  <si>
    <t>Fig-4.11</t>
  </si>
  <si>
    <t>Fig-4.12</t>
  </si>
  <si>
    <t>2400*2400</t>
  </si>
  <si>
    <t>2400*1800</t>
  </si>
  <si>
    <t>Fig-15.35</t>
  </si>
  <si>
    <t xml:space="preserve">Compulsory Keep Left </t>
  </si>
  <si>
    <t>i</t>
  </si>
  <si>
    <t>ii</t>
  </si>
  <si>
    <t>iii</t>
  </si>
  <si>
    <t>iv</t>
  </si>
  <si>
    <t>v</t>
  </si>
  <si>
    <t>vi</t>
  </si>
  <si>
    <t>vii</t>
  </si>
  <si>
    <t>viii</t>
  </si>
  <si>
    <t>ix</t>
  </si>
  <si>
    <t>x</t>
  </si>
  <si>
    <t>xi</t>
  </si>
  <si>
    <t>xii</t>
  </si>
  <si>
    <t>xiii</t>
  </si>
  <si>
    <t>xiv</t>
  </si>
  <si>
    <t>xv</t>
  </si>
  <si>
    <t>xvi</t>
  </si>
  <si>
    <t>xvii</t>
  </si>
  <si>
    <t>xviii</t>
  </si>
  <si>
    <t>xix</t>
  </si>
  <si>
    <t>xx</t>
  </si>
  <si>
    <t>Emergency call box</t>
  </si>
  <si>
    <t>xxi</t>
  </si>
  <si>
    <t>xxii</t>
  </si>
  <si>
    <t>xxiii</t>
  </si>
  <si>
    <t>xxiv</t>
  </si>
  <si>
    <t>xxv</t>
  </si>
  <si>
    <t>xxvi</t>
  </si>
  <si>
    <r>
      <rPr>
        <b/>
        <sz val="12"/>
        <color theme="1"/>
        <rFont val="Poppins"/>
      </rPr>
      <t>Providing and fixing overhead sign structures</t>
    </r>
    <r>
      <rPr>
        <sz val="12"/>
        <color theme="1"/>
        <rFont val="Poppins"/>
      </rPr>
      <t xml:space="preserve"> as per IRC:67-2022 and MoRTH Section 803, designed to support traffic control signs at elevated heights for clear visibility. The structure shall be made from steel conforming to IS:2062, and designed to withstand wind loads and other environmental factors. The foundation for the structure shall be of M25 grade concrete, typically 1200 mm x 1200 mm x 1500 mm (length x width x depth), depending on the design and site conditions. The installation includes excavation, concreting, erection of the sign structure, but excluding mounting the sign boards. The work shall exclude the provision of electrical wiring and lighting, if required for nighttime visibility, but shall include proper alignment and testing to ensure stability and safety. All the provision for mounting of the sign boards on the structure using steel brackets, ensuring secure attachment shall be made to avoid any rework.
 Rate Inclusions: The quoted rate shall include all costs necessary to complete the work but not limited to the cost of all materials, labor, and machinery required for excavation, concreting,and installation of the overhead sign structure. This includes the cost of steel structure, concrete foundations (M25 grade), high-strength bolts, and welding for assembly. The cost required for testing for stability and alignment is also included. The cost for mounting the signboards, electrical wiring, and lighting (if applicable), shall be paid for under separate item. All site restoration and disposal of waste material are covered in the rate, as well as any overheads and incidental costs for the complete execution of the installation.</t>
    </r>
  </si>
  <si>
    <r>
      <rPr>
        <b/>
        <sz val="11"/>
        <color theme="1"/>
        <rFont val="Poppins"/>
      </rPr>
      <t xml:space="preserve">Providing And Fixing Retro-Reflective Acp Sheeting </t>
    </r>
    <r>
      <rPr>
        <sz val="11"/>
        <color theme="1"/>
        <rFont val="Poppins"/>
      </rPr>
      <t>As Per IRC 67-2022, Utilizing Type Xi Diamond Grade Sheeting (Dg3) With Electronic Cuttable Film (Ecf) Lettering. The Sheeting Shall Be Of Specified Colour As Per Irc 67-2022, With Pressure-Sensitive Or Heat-Activated Adhesive For Secure Installation On Surfaces. The Cut-Out Border Shall Conform To Specified Retro-Reflective Colours As Per Irc 67-2022, Ensuring Clear Visibility For Road Users. The Retro-Reflective Sheeting Must Meet Durability, Reflectivity, And Weather Resistance Standards As Defined In Irc 67-2022. The Application Will Include Surface Preparation, Proper Alignment, And Secure Attachment, Ensuring Uniform Adhesion Without Air Pockets Or Misalignment. The Work Shall Be Includes1 Coat Primer &amp; 2 Coat Painting Of Existing Steel Structure After Removeing Of Rust From Existing Structure. All Work Must Comply With The Instructions And Specifications Of The Engineer-Incharge. The Cost Includes All Materials, Labour, Tools, Equipment, And Safety Precautions For Proper Installation And Finishing. Make: 3M, As Approved By The Engineer Only Sheet Change.</t>
    </r>
  </si>
  <si>
    <r>
      <rPr>
        <b/>
        <sz val="12"/>
        <color theme="1"/>
        <rFont val="Poppins"/>
      </rPr>
      <t>Providing and fixing of flexible vertical delineator</t>
    </r>
    <r>
      <rPr>
        <sz val="12"/>
        <color theme="1"/>
        <rFont val="Poppins"/>
      </rPr>
      <t xml:space="preserve"> made of UV-resistant polyurethane or equivalent flexible material, of height not less than 750 mm and diameter of 80–100 mm, fixed on PQC (Pavement Quality Concrete) surface using epoxy adhesive and appropriate fasteners (metal bolts/anchor fasteners), including surface preparation, drilling, fixing, and necessary curing as per manufacturer's specifications and direction of Engineer-in-Charge. The delineator shall have reflective bands for night visibility and be capable of rebounding to its original position after impact. The work includes supply, installation, all materials, labour, tools, and incidental charges.</t>
    </r>
  </si>
  <si>
    <r>
      <rPr>
        <b/>
        <sz val="11"/>
        <color theme="1"/>
        <rFont val="Poppins"/>
      </rPr>
      <t>Supply and fixing of road delineator post (SI-Delineator IRC-3M)</t>
    </r>
    <r>
      <rPr>
        <sz val="11"/>
        <color theme="1"/>
        <rFont val="Poppins"/>
      </rPr>
      <t xml:space="preserve"> of height 1000 mm/1100 mm and 100 mm width, made of engineered plastic, fitted with 3M Type-XI high-intensity retro-reflective sheeting, including necessary excavation, fixing with M-15 grade PCC foundation (200 mm dia, 300 mm depth or as per site condition), alignment and positioning as per IRC:79.</t>
    </r>
  </si>
  <si>
    <r>
      <rPr>
        <b/>
        <sz val="11"/>
        <color theme="1"/>
        <rFont val="Poppins"/>
      </rPr>
      <t xml:space="preserve">Retro-Reflectorised Traffic Signs: Providing and Fixing of Service road End </t>
    </r>
    <r>
      <rPr>
        <b/>
        <sz val="11"/>
        <color rgb="FFFF0000"/>
        <rFont val="Poppins"/>
      </rPr>
      <t>600x900mm</t>
    </r>
    <r>
      <rPr>
        <b/>
        <sz val="11"/>
        <color theme="1"/>
        <rFont val="Poppins"/>
      </rPr>
      <t xml:space="preserve"> </t>
    </r>
    <r>
      <rPr>
        <sz val="11"/>
        <color theme="1"/>
        <rFont val="Poppins"/>
      </rPr>
      <t>Sign boards retro-reflectorized cautionary, mandatory and informatory sign as per IRC:67 made with type XI micro prismatic grade 3M reflecting sheeting as per design of IRC-67-2022, fixed over 4mm thick ACP sheet supported with Back support frame of 35x35x5mm mild steel angle as approved, fixed over 76.1mm OD Medium Duty circular pipe with painted 1st quality paint etc, firmly fixed to the ground by means of properly designed foundation with M20 grade cement concrete 45 cm X 45 cm X 60 cm , 60 cm below ground level as per approved drawing. 10 years Warranty for Retro Reflective Sheeting from the original sheeting manufacturer be submitted by the contractor.</t>
    </r>
  </si>
  <si>
    <r>
      <rPr>
        <b/>
        <sz val="11"/>
        <color theme="1"/>
        <rFont val="Poppins"/>
      </rPr>
      <t xml:space="preserve">Retro-Reflectorised Traffic Signs: Providing and Fixing of Service road Start </t>
    </r>
    <r>
      <rPr>
        <b/>
        <sz val="11"/>
        <color rgb="FFFF0000"/>
        <rFont val="Poppins"/>
      </rPr>
      <t xml:space="preserve">600x900mm </t>
    </r>
    <r>
      <rPr>
        <sz val="11"/>
        <color theme="1"/>
        <rFont val="Poppins"/>
      </rPr>
      <t>Sign boards retro-reflectorized cautionary, mandatory and informatory sign as per IRC:67 made with type XI micro prismatic grade 3M reflecting sheeting as per design of IRC-67-2022, fixed over 4mm thick ACP sheet supported with Back support frame of 35x35x5mm mild steel angle as approved, fixed over 76.1mm OD Medium Duty circular pipe with painted 1st quality paint etc, firmly fixed to the ground by means of properly designed foundation with M20 grade cement concrete 45 cm X 45 cm X 60 cm , 60 cm below ground level as per approved drawing. 10 years Warranty for Retro Reflective Sheeting from the original sheeting manufacturer be submitted by the contractor.</t>
    </r>
  </si>
  <si>
    <t xml:space="preserve">Bareilly-Sitapur NH-30 PROJECT </t>
  </si>
  <si>
    <t>Bill of Quantities - Sign Boards</t>
  </si>
  <si>
    <t>Sr.No.</t>
  </si>
  <si>
    <t>Description of Work</t>
  </si>
  <si>
    <t>Shape</t>
  </si>
  <si>
    <t>Qty.</t>
  </si>
  <si>
    <t>Supply</t>
  </si>
  <si>
    <t>Fixing</t>
  </si>
  <si>
    <t>Amount</t>
  </si>
  <si>
    <t>Rectangular</t>
  </si>
  <si>
    <t>Hazard Marker (Fig. 15.78/15.79)</t>
  </si>
  <si>
    <t>U-Turn Board (Fig. 15.73)</t>
  </si>
  <si>
    <t>Compulsory Keep Left (Fig. 14.50)</t>
  </si>
  <si>
    <t>Gap in Median (Fig. 15.32)</t>
  </si>
  <si>
    <t>Triangular</t>
  </si>
  <si>
    <t>Overhead Cables (Fig. 15.57)</t>
  </si>
  <si>
    <t>No Parking (Fig. 14.31)</t>
  </si>
  <si>
    <t>Accident Prone Zone (Fig. 15.72)</t>
  </si>
  <si>
    <t>Traffic Merging Left (Fig. 15.22)</t>
  </si>
  <si>
    <t>Bus Bay (Fig. 17.35)</t>
  </si>
  <si>
    <t>Chevron (Fig. 15.74)</t>
  </si>
  <si>
    <t>Maximum Speed Limit (Vehicle Type) (Fig 14.40 a)</t>
  </si>
  <si>
    <t>Rumble Strip Board (Fig. 15.50)</t>
  </si>
  <si>
    <t>Two Way HM with Pass Either Side (Fig. 15.80)</t>
  </si>
  <si>
    <t>Pedestrian Crossing (Fig. 15.33)</t>
  </si>
  <si>
    <t>U-Turn Prohibited (Fig. 14.25)</t>
  </si>
  <si>
    <t>School Ahead Board (Fig. 15.34)</t>
  </si>
  <si>
    <t>Fuel Station (Fig. 17.06)</t>
  </si>
  <si>
    <t>Hospital Ahead (Fig 17.07)</t>
  </si>
  <si>
    <t>Stop (Fig. 14.01)</t>
  </si>
  <si>
    <t>Octagon</t>
  </si>
  <si>
    <t>Service Road Start</t>
  </si>
  <si>
    <t>Built Up Area (Fig. 15.35)</t>
  </si>
  <si>
    <t>1200*900</t>
  </si>
  <si>
    <t>Village Boards</t>
  </si>
  <si>
    <t>Providing And Fixing Retro-Reflective Acp Sheeting As Per IRC 67-2022, Utilizing Type Xi Diamond Grade Sheeting (Dg3) With Electronic Cuttable Film (Ecf) Lettering. The Sheeting Shall Be Of Specified Colour As Per Irc 67-2022, With Pressure-Sensitive Or Heat-Activated Adhesive For Secure Installation On Surfaces. The Cut-Out Border Shall Conform To Specified Retro-Reflective Colours As Per Irc 67-2022, Ensuring Clear Visibility For Road Users. The Retro-Reflective Sheeting Must Meet Durability, Reflectivity, And Weather Resistance Standards As Defined In Irc 67-2022. The Application Will Include Surface Preparation, Proper Alignment, And Secure Attachment, Ensuring Uniform Adhesion Without Air Pockets Or Misalignment. The Work Shall Be Includes1 Coat Primer &amp; 2 Coat Painting Of Existing Steel Structure After Removeing Of Rust From Existing Structure. All Work Must Comply With The Instructions And Specifications Of The Engineer-Incharge. The Cost Includes All Materials, Labour, Tools, Equipment, And Safety Precautions For Proper Installation And Finishing. Make: 3M, As Approved By The Engineer Only Sheet Change.</t>
  </si>
  <si>
    <t>Two Way HM (Fig. 15.80)</t>
  </si>
  <si>
    <t>Route Marker (Fig. 4.15)</t>
  </si>
  <si>
    <t>Fasttag Lane Sticker</t>
  </si>
  <si>
    <t>Public Toilet Sign Board with NHAI Logo and Route marker sign</t>
  </si>
  <si>
    <t>Route Marker NH30  Reflective sticker only</t>
  </si>
  <si>
    <t>Extra wide /Oversized  vehicle Lane Sign Board with NHAI Logo and Lane1</t>
  </si>
  <si>
    <t>Providing and fixing overhead sign structures as per IRC:67-2022 and MoRTH Section 803, designed to support traffic control signs at elevated heights for clear visibility. The structure shall be made from steel conforming to IS:2062, and designed to withstand wind loads and other environmental factors. The foundation for the structure shall be of M25 grade concrete, typically 1200 mm x 1200 mm x 1500 mm (length x width x depth), depending on the design and site conditions. The installation includes excavation, concreting, erection of the sign structure, but excluding mounting the sign boards. The work shall exclude the provision of electrical wiring and lighting, if required for nighttime visibility, but shall include proper alignment and testing to ensure stability and safety. All the provision for mounting of the sign boards on the structure using steel brackets, ensuring secure attachment shall be made to avoid any rework.
 Rate Inclusions: The quoted rate shall include all costs necessary to complete the work but not limited to the cost of all materials, labor, and machinery required for excavation, concreting,and installation of the overhead sign structure. This includes the cost of steel structure, concrete foundations (M25 grade), high-strength bolts, and welding for assembly. The cost required for testing for stability and alignment is also included. The cost for mounting the signboards, electrical wiring, and lighting (if applicable), shall be paid for under separate item. All site restoration and disposal of waste material are covered in the rate, as well as any overheads and incidental costs for the complete execution of the installation.</t>
  </si>
  <si>
    <t>Overhead Gantry</t>
  </si>
  <si>
    <t>already considered</t>
  </si>
  <si>
    <t>Emergency call box (Fig 4.12)</t>
  </si>
  <si>
    <t>Emergency Number 1033 (Fig. 4.10)</t>
  </si>
  <si>
    <t>Heavy Vehicles Keep Left (Fig. 4.11)</t>
  </si>
  <si>
    <t>1220*900</t>
  </si>
  <si>
    <t>1220*1220</t>
  </si>
  <si>
    <t>1220*1800</t>
  </si>
  <si>
    <t>1200*1800</t>
  </si>
  <si>
    <t>3200x1420</t>
  </si>
  <si>
    <t>16200x1000</t>
  </si>
  <si>
    <t>600x450</t>
  </si>
  <si>
    <t>3600x1200</t>
  </si>
  <si>
    <t>27000x1500</t>
  </si>
  <si>
    <t>PROJECT:- BAREILY  SITAPUR (ROUND 4) From 262.000 To 419.590</t>
  </si>
  <si>
    <t>DOCUMENT:- SUMMARY OF BOQ OF SAFETY SIGN BOARDS TO BE PROVIDED AT EXISTING JUNCTIONS</t>
  </si>
  <si>
    <t>S No</t>
  </si>
  <si>
    <t>Code</t>
  </si>
  <si>
    <t>Item Description</t>
  </si>
  <si>
    <t>Supply Rate</t>
  </si>
  <si>
    <t>Supply Amount</t>
  </si>
  <si>
    <t>Fixing Rate</t>
  </si>
  <si>
    <t>Fixing Amount</t>
  </si>
  <si>
    <t>Code_1</t>
  </si>
  <si>
    <r>
      <rPr>
        <b/>
        <sz val="11"/>
        <rFont val="Poppins"/>
      </rPr>
      <t xml:space="preserve">Retro- reflectorised Traffic signs </t>
    </r>
    <r>
      <rPr>
        <sz val="11"/>
        <rFont val="Poppins"/>
      </rPr>
      <t xml:space="preserve">
Providing and Fixing of Sign boards retro-reflectorized cautionary, mandatory and informatory sign as per IRC:67 made with type XI micro prismatic grade 3M reflecting sheeting as per design of IRC-67-2022, fixed over 4mm thick ACP sheet supported with Back support frame of 35x35x5mm mild steel angle as approved, fixed over 76.1mm OD &amp; 3.6m Medium Duty circular pipe with oil paint finish for corrosion resistance etc, firmly fixed to the ground by means of properly designed foundation with M20 grade cement concrete 45 cm X 45 cm X 60 cm , 60 cm below ground level as per approved drawing. 4mm thick aluminium composite panels (ACP) bonded with Type XI Diamond Grade Retro-Reflective Sheeting (DG3), conforming to IRC 67-2022. The retro-reflective sheeting incorporates Electronic Cuttable Film (ECF) lettering with pressure-sensitive or heat-activated adhesive for durability and clarity. The borders and messages are cutouts in IRC-specified colours, ensuring high visibility and compliance with IRC standards. The rear side of the board is finished with black, non-reflective coating for aesthetics and reduced glare.Work number and date shall be printed in the rear side of sign board. 10 years Warranty for Retro Reflective Sheeting from the original sheeting manufacturer &amp; a certified copy of three years outdoor exposure report from an independent test lab for the product offered shall be submitted by the contractor.</t>
    </r>
  </si>
  <si>
    <t>F-16.01 (Advance Direction Sign) (3050x3660)</t>
  </si>
  <si>
    <t>2 Post</t>
  </si>
  <si>
    <t>F-16.01A (Advance Direction Sign) (3050x3660)</t>
  </si>
  <si>
    <t>F-16.04 (Direction Sign) (2700x1220)</t>
  </si>
  <si>
    <t>F-15.32 (Median Opening, Triangular) (900mm)</t>
  </si>
  <si>
    <t>1 Post</t>
  </si>
  <si>
    <t>F-15.33 (Pedestrian Crossing, Triangular) (900mm)</t>
  </si>
  <si>
    <t>F-14.02 (Give Way, Triangular) (900mm)</t>
  </si>
  <si>
    <t>F-15.49 (Speed Braker, Triangular) (900mm)</t>
  </si>
  <si>
    <t>F-15.76 (One Way Hazard Marker with keep left ) (300x900mm)</t>
  </si>
  <si>
    <t>F-15.78 (Two Way Hazard Marker with pass either side) (450x900mm)</t>
  </si>
  <si>
    <t>F-14.01 (Stop Sign, Octagonal) (750mm)</t>
  </si>
  <si>
    <t>F-15.10 (Junction Ahead, Triangular) (900mm)</t>
  </si>
  <si>
    <t>F-14.25 (No U Turn, Circular) (900mm)</t>
  </si>
  <si>
    <t>F-15.22 (Road Cut Ahead, Triangular) (900mm)</t>
  </si>
  <si>
    <t>F-14.35 (Vertical Clearance, Circular) (900mm)</t>
  </si>
  <si>
    <t>157.59km</t>
  </si>
  <si>
    <t>DOCUMENT:- BOQ OF SAFETY ENHANCEMENT AT JUNCTIONS</t>
  </si>
  <si>
    <t>Clause of Sch. B</t>
  </si>
  <si>
    <t>Item/Description</t>
  </si>
  <si>
    <t>Existing major junction to be retained with safety enhancement</t>
  </si>
  <si>
    <t>4.1 a (ii)</t>
  </si>
  <si>
    <t>F-16.01 (Advance Direction Sign)</t>
  </si>
  <si>
    <t>Road Furniture</t>
  </si>
  <si>
    <t>F-16.01A (Advance Direction Sign)</t>
  </si>
  <si>
    <t>F-16.04 (Direction Sign)</t>
  </si>
  <si>
    <t>F-15.32 (Median Opening, Triangular)</t>
  </si>
  <si>
    <t>F-15.33 (Pedestrian Crossing, Triangular)</t>
  </si>
  <si>
    <t>F-14.02 (Give Way, Triangular)</t>
  </si>
  <si>
    <t>F-15.49 (Speed Braker, Triangular)</t>
  </si>
  <si>
    <t>F-15.76 (One Way Hazard Marker)</t>
  </si>
  <si>
    <t>F-15.78 (Two Way Hazard Marker)</t>
  </si>
  <si>
    <t>All minor junctions with MCW are to be retained with safety enhancement</t>
  </si>
  <si>
    <t>4.1 b (i)</t>
  </si>
  <si>
    <t>F-14.01 (Stop Sign, Octagonal)</t>
  </si>
  <si>
    <t>F-15.10 (Junction Ahead, Triangular)</t>
  </si>
  <si>
    <t>All minor junctions with Service Road/Slip Road are to be retained with safety enhancement</t>
  </si>
  <si>
    <t>4.1 b (iii)</t>
  </si>
  <si>
    <t>Existing junction to be retained with safety enhancement</t>
  </si>
  <si>
    <t>4.2 c</t>
  </si>
  <si>
    <t>F-14.25 (No U Turn, Circular)</t>
  </si>
  <si>
    <t>F-15.22 (Road Cut Ahead, Triangular)</t>
  </si>
  <si>
    <t>F-14.33 (Vertical Clearance, Circular)</t>
  </si>
  <si>
    <t>DOCUMENT:- Signange Data for Junction</t>
  </si>
  <si>
    <t>Number of Junction</t>
  </si>
  <si>
    <t>Signage Plan for Major Junction (T &amp; Y-Type)</t>
  </si>
  <si>
    <t>Annex.I</t>
  </si>
  <si>
    <t>Number=</t>
  </si>
  <si>
    <t>Signage Plan for Major Junction (X-Type)</t>
  </si>
  <si>
    <t>F-15.76 (One Way Hazard Marker with keep left</t>
  </si>
  <si>
    <t>Signage Plan for Minor Junction (T &amp; Y-Type) with Median Opening</t>
  </si>
  <si>
    <t>Annex.II</t>
  </si>
  <si>
    <t>Signage Plan for Minor Junction (X-Type) With Median Opening</t>
  </si>
  <si>
    <t>Signage Plan for Minor Junction (X-Type) Without Median Opening</t>
  </si>
  <si>
    <t>Signage Plan for Minor Junction (T &amp; Y-Type) Without Median Opening</t>
  </si>
  <si>
    <t>Annex.III</t>
  </si>
  <si>
    <t>Signage Plan for VUP &amp; Flyover Approach</t>
  </si>
  <si>
    <t>Annex.IV</t>
  </si>
  <si>
    <t>Overhead Gantry (LHS/RHS)( 3600*2400 )mm</t>
  </si>
  <si>
    <t>Signage Plan for LVUP &amp; PUP Approach</t>
  </si>
  <si>
    <t>4.2 a</t>
  </si>
  <si>
    <t>4.1 a (i)</t>
  </si>
  <si>
    <t>4.2 b</t>
  </si>
  <si>
    <t>Clause 4 of Sch B :- Intersections and Grade Separated Intersections</t>
  </si>
  <si>
    <t>Transverse Bar Mark</t>
  </si>
  <si>
    <r>
      <rPr>
        <b/>
        <sz val="11"/>
        <rFont val="Poppins"/>
      </rPr>
      <t xml:space="preserve">Clause 4.1 (a) (i) of Sch. B : - At Grade Intersections (Major Junctions), </t>
    </r>
    <r>
      <rPr>
        <b/>
        <sz val="11"/>
        <color rgb="FFFF0000"/>
        <rFont val="Poppins"/>
      </rPr>
      <t>New Junction to be developed</t>
    </r>
  </si>
  <si>
    <t>Gantry</t>
  </si>
  <si>
    <t>Design Chainage (km)</t>
  </si>
  <si>
    <t>Type of Junction</t>
  </si>
  <si>
    <t>Leads to</t>
  </si>
  <si>
    <t>Median Opening</t>
  </si>
  <si>
    <t>Category of Cross Road</t>
  </si>
  <si>
    <t>Carriageway Width (m) of Cross Road</t>
  </si>
  <si>
    <t>Length of Cross Road</t>
  </si>
  <si>
    <t>X</t>
  </si>
  <si>
    <t>Shahjanahnpur</t>
  </si>
  <si>
    <t>Chauhanpur</t>
  </si>
  <si>
    <t>Yes</t>
  </si>
  <si>
    <t>MDR</t>
  </si>
  <si>
    <t>2 Lane</t>
  </si>
  <si>
    <r>
      <rPr>
        <b/>
        <sz val="11"/>
        <rFont val="Poppins"/>
      </rPr>
      <t xml:space="preserve">Clause 4.1 (a) (ii) of Sch. B : - At Grade Intersections (Major Junctions), </t>
    </r>
    <r>
      <rPr>
        <b/>
        <sz val="11"/>
        <color rgb="FFFF0000"/>
        <rFont val="Poppins"/>
      </rPr>
      <t>Existing Major Junction to be retained with Safety Enhancement</t>
    </r>
  </si>
  <si>
    <t>Length (m) of Cross Road</t>
  </si>
  <si>
    <t>Gola</t>
  </si>
  <si>
    <t>Hardoi</t>
  </si>
  <si>
    <t>City Road</t>
  </si>
  <si>
    <r>
      <rPr>
        <b/>
        <sz val="11"/>
        <rFont val="Poppins"/>
      </rPr>
      <t xml:space="preserve">Clause 4.1 (b) (i) of Sch. B : - At Grade Intersections (Minor Junctions), </t>
    </r>
    <r>
      <rPr>
        <b/>
        <sz val="11"/>
        <color rgb="FFFF0000"/>
        <rFont val="Poppins"/>
      </rPr>
      <t>Junctions with MCW</t>
    </r>
    <r>
      <rPr>
        <b/>
        <sz val="11"/>
        <rFont val="Poppins"/>
      </rPr>
      <t xml:space="preserve"> </t>
    </r>
    <r>
      <rPr>
        <b/>
        <sz val="11"/>
        <color rgb="FFFF0000"/>
        <rFont val="Poppins"/>
      </rPr>
      <t>(All junctions below are to be retained with Safety Enhancement)</t>
    </r>
  </si>
  <si>
    <t>Carriage way Width (m) of Cross Road</t>
  </si>
  <si>
    <t>No</t>
  </si>
  <si>
    <t>T</t>
  </si>
  <si>
    <t>-</t>
  </si>
  <si>
    <t>Village Road</t>
  </si>
  <si>
    <t>Village road</t>
  </si>
  <si>
    <t>Y</t>
  </si>
  <si>
    <t>Andrapura</t>
  </si>
  <si>
    <t>Industry road</t>
  </si>
  <si>
    <t>Kesarpur</t>
  </si>
  <si>
    <t>Sarkara</t>
  </si>
  <si>
    <t>Industrial Road</t>
  </si>
  <si>
    <t>Faridpur</t>
  </si>
  <si>
    <t>Shahjahanpur</t>
  </si>
  <si>
    <t>Rauza</t>
  </si>
  <si>
    <t>City road</t>
  </si>
  <si>
    <t>Sitapur</t>
  </si>
  <si>
    <t>Narayanpur</t>
  </si>
  <si>
    <t>Daudpur</t>
  </si>
  <si>
    <t>Gurri</t>
  </si>
  <si>
    <t>Shahbad</t>
  </si>
  <si>
    <t>ODR</t>
  </si>
  <si>
    <t>Jangbahadur Ganj</t>
  </si>
  <si>
    <t>MDR Road</t>
  </si>
  <si>
    <t>Railway Crossing</t>
  </si>
  <si>
    <t>University road</t>
  </si>
  <si>
    <t>Connecti ng road</t>
  </si>
  <si>
    <t>Industrial road</t>
  </si>
  <si>
    <t>Urdauli</t>
  </si>
  <si>
    <t>Keshav Green City</t>
  </si>
  <si>
    <r>
      <rPr>
        <b/>
        <sz val="11"/>
        <rFont val="Poppins"/>
      </rPr>
      <t xml:space="preserve">Clause 4.1 (b) (iii) of Sch. B : - At Grade Intersections (Minor Junctions), </t>
    </r>
    <r>
      <rPr>
        <b/>
        <sz val="11"/>
        <color rgb="FFFF0000"/>
        <rFont val="Poppins"/>
      </rPr>
      <t>Minor Junction with Service Road/Slip Road</t>
    </r>
    <r>
      <rPr>
        <b/>
        <sz val="11"/>
        <rFont val="Poppins"/>
      </rPr>
      <t xml:space="preserve"> (Safety enhancement of above junctions by providing signage, road marking, blinkers, pedestrian crossing facility etc)</t>
    </r>
  </si>
  <si>
    <t>Viknapur</t>
  </si>
  <si>
    <t>Tisua</t>
  </si>
  <si>
    <t>yes</t>
  </si>
  <si>
    <t>Shergarh</t>
  </si>
  <si>
    <t>Baheri</t>
  </si>
  <si>
    <t>Roshanp ur</t>
  </si>
  <si>
    <t>Bamanua</t>
  </si>
  <si>
    <t>Uchhauliya</t>
  </si>
  <si>
    <t>Jangbah adur Ganj</t>
  </si>
  <si>
    <t>Maigalga nj</t>
  </si>
  <si>
    <t>Nairikala</t>
  </si>
  <si>
    <t>Indranagar</t>
  </si>
  <si>
    <t>Kashiram Colony</t>
  </si>
  <si>
    <r>
      <rPr>
        <b/>
        <sz val="11"/>
        <rFont val="Poppins"/>
      </rPr>
      <t xml:space="preserve">Clause 4.2 (a) At-grade Intersections below Grade Separator/Interchanges </t>
    </r>
    <r>
      <rPr>
        <b/>
        <sz val="11"/>
        <color rgb="FFFF0000"/>
        <rFont val="Poppins"/>
      </rPr>
      <t xml:space="preserve">a) New Junction to be developed due to New Proposal of Grade Separator </t>
    </r>
    <r>
      <rPr>
        <b/>
        <sz val="11"/>
        <rFont val="Poppins"/>
      </rPr>
      <t>(major)</t>
    </r>
  </si>
  <si>
    <t>Existing Chainage (km)</t>
  </si>
  <si>
    <t>Length (m) of cross Road to be developed</t>
  </si>
  <si>
    <t>Bypass Start</t>
  </si>
  <si>
    <t>Bypass End</t>
  </si>
  <si>
    <t>Tilhar</t>
  </si>
  <si>
    <t>Gopalpur/Pilibhit</t>
  </si>
  <si>
    <t>Nagariya Mod</t>
  </si>
  <si>
    <t>Dadraul Village</t>
  </si>
  <si>
    <t>Cross Road</t>
  </si>
  <si>
    <t>Maigalganj</t>
  </si>
  <si>
    <t>Maholi</t>
  </si>
  <si>
    <r>
      <rPr>
        <b/>
        <sz val="11"/>
        <rFont val="Poppins"/>
      </rPr>
      <t xml:space="preserve">Clause 4.2 (b) At-grade Intersections below Grade Separator/Interchanges </t>
    </r>
    <r>
      <rPr>
        <b/>
        <sz val="11"/>
        <color rgb="FFFF0000"/>
        <rFont val="Poppins"/>
      </rPr>
      <t xml:space="preserve">b) New Junction to be developed due to New Proposal of Grade Separator </t>
    </r>
    <r>
      <rPr>
        <b/>
        <sz val="11"/>
        <rFont val="Poppins"/>
      </rPr>
      <t>(minor)</t>
    </r>
  </si>
  <si>
    <t>Ucchauliya</t>
  </si>
  <si>
    <t>5m</t>
  </si>
  <si>
    <r>
      <rPr>
        <b/>
        <sz val="11"/>
        <rFont val="Poppins"/>
      </rPr>
      <t xml:space="preserve">Clause 4.2 (c)At-grade Intersections below Grade Separator/Interchanges </t>
    </r>
    <r>
      <rPr>
        <b/>
        <sz val="11"/>
        <color rgb="FFFF0000"/>
        <rFont val="Poppins"/>
      </rPr>
      <t>c) Existing Junction to be retained with safety enhancement</t>
    </r>
  </si>
  <si>
    <t>Length of Crossroad</t>
  </si>
  <si>
    <t>Katra</t>
  </si>
  <si>
    <t>Flyover</t>
  </si>
  <si>
    <t>Kribhco Nagar</t>
  </si>
  <si>
    <t>SardarGanj</t>
  </si>
  <si>
    <t>Rauza Bypass Start</t>
  </si>
  <si>
    <t>Rauza Bypass End</t>
  </si>
  <si>
    <t>Kutubpur</t>
  </si>
  <si>
    <t>Rampur</t>
  </si>
  <si>
    <t>Hardaspur</t>
  </si>
  <si>
    <t>Advance Direction Sign (Fig. 16.01)</t>
  </si>
  <si>
    <t>3050*3660</t>
  </si>
  <si>
    <t>Advance Direction Sign (Fig. 16.01A)</t>
  </si>
  <si>
    <t>Direction Sign (Fig. 16.04)</t>
  </si>
  <si>
    <t>2700*1220</t>
  </si>
  <si>
    <t>Speed Braker (Fig. 15.49)</t>
  </si>
  <si>
    <t>Junction Ahead (Fig. 15.10)</t>
  </si>
  <si>
    <t>Place Identification Boards</t>
  </si>
  <si>
    <t>Police Station Board (Fig. 17.13)</t>
  </si>
  <si>
    <t>Vertical Clearance Board (Fig. 14.35)</t>
  </si>
  <si>
    <r>
      <rPr>
        <b/>
        <sz val="11"/>
        <color theme="1"/>
        <rFont val="Poppins"/>
      </rPr>
      <t>Road Delineators</t>
    </r>
    <r>
      <rPr>
        <sz val="11"/>
        <color theme="1"/>
        <rFont val="Poppins"/>
      </rPr>
      <t xml:space="preserve">
Scope of Work: Supply and installation of delineators , 80–100 cm in height above ground level, painted in 15 cm wide black and white stripes, and fitted with either 80 × 100 mm rectangular or 75 mm dia circular retro-reflectorised panels at the top. The delineators shall be either buried or pressed into the ground, conforming to IRC:79 and approved drawings.
Execution Requirements: 
1) Use delineator units complying with IRC:79 specifications.
2) Ensure height, visibility, and reflectivity as per drawing requirements.
3) Paint with durable black and white road-grade coatings.
4) Fix securely in the ground without tilting or misalignment.
5) Position as per engineer’s direction for maximum visibility.
Rate Inclusions: Includes supply of delineators, painting, reflectors, excavation, fixing, transport, labour, safety gear, and all incidentals for full installation.
Relevant Specification: As per MoRTH Clause 806 and IRC:79.</t>
    </r>
  </si>
  <si>
    <t>with GST</t>
  </si>
  <si>
    <t>(excl. GST)</t>
  </si>
  <si>
    <r>
      <t xml:space="preserve">Providing and fixing of </t>
    </r>
    <r>
      <rPr>
        <b/>
        <sz val="11"/>
        <color theme="1"/>
        <rFont val="Poppins"/>
      </rPr>
      <t>flexible vertical delineator</t>
    </r>
    <r>
      <rPr>
        <sz val="11"/>
        <color theme="1"/>
        <rFont val="Poppins"/>
      </rPr>
      <t xml:space="preserve"> made of UV-resistant polyurethane or equivalent flexible material, of height not less than 750 mm and diameter of 80–100 mm, fixed on PQC (Pavement Quality Concrete) surface using epoxy adhesive and appropriate fasteners (metal bolts/anchor fasteners), including surface preparation, drilling, fixing, and necessary curing as per manufacturer's specifications and direction of Engineer-in-Charge. The delineator shall have reflective bands for night visibility and be capable of rebounding to its original position after impact. The work includes supply, installation, all materials, labour, tools, and incidental charges.</t>
    </r>
  </si>
  <si>
    <t>Single Pole</t>
  </si>
  <si>
    <t>Double Pole</t>
  </si>
  <si>
    <t>Village Boards, Double Pole</t>
  </si>
  <si>
    <t>Tripple Pole</t>
  </si>
  <si>
    <r>
      <t xml:space="preserve">Providing and Fixing of Sign boards </t>
    </r>
    <r>
      <rPr>
        <sz val="11"/>
        <rFont val="Poppins"/>
      </rPr>
      <t xml:space="preserve">(single pole) </t>
    </r>
    <r>
      <rPr>
        <sz val="11"/>
        <color theme="1"/>
        <rFont val="Poppins"/>
      </rPr>
      <t>retro-reflectorized cautionary, mandatory and informatory sign as per IRC:67 made with type XI micro prismatic grade 3M reflecting sheeting as per design of IRC-67-2022, fixed over 4mm thick ACP sheet supported with Back support frame of 35x35x5mm mild steel angle as approved, fixed over</t>
    </r>
    <r>
      <rPr>
        <sz val="11"/>
        <color rgb="FFFF0000"/>
        <rFont val="Poppins"/>
      </rPr>
      <t xml:space="preserve"> </t>
    </r>
    <r>
      <rPr>
        <sz val="11"/>
        <rFont val="Poppins"/>
      </rPr>
      <t xml:space="preserve">76.1mm OD </t>
    </r>
    <r>
      <rPr>
        <sz val="11"/>
        <color theme="1"/>
        <rFont val="Poppins"/>
      </rPr>
      <t>&amp; 3.6m Medium Duty circular pipe with oil paint finish for corrosion resistance etc, firmly fixed to the ground by means of properly designed foundation with M20 grade cement concrete 45 cm X 45 cm X 60 cm , 60 cm below ground level as per approved drawing. 
ACP sheet Specification:4mm thick aluminium composite panels (ACP) bonded with Type XI Diamond Grade Retro-Reflective Sheeting (DG3), conforming to IRC 67-2022. The retro-reflective sheeting incorporates Electronic Cuttable Film (ECF) lettering with pressure-sensitive or heat-activated adhesive for durability and clarity. The borders and messages are cutouts in IRC-specified colours, ensuring high visibility and compliance with IRC standards. The rear side of the board is finished with black, non-reflective coating for aesthetics and reduced glare.Work number and date shall be printed in the rear side of sign board.
All work, including materials, fabrication, and installation, will be executed as per the direction of the Engineer-in-Charge. Only approved makes such as 3M or equivalent are permissible for the retro-reflective material, subject to prior approval.
10 years Warranty for Retro Reflective Sheeting from the original sheeting manufacturer &amp; a certified copy of three years outdoor exposure report from an independent test lab for the product offered shall be submitted by the contractor.</t>
    </r>
  </si>
  <si>
    <r>
      <t>Providing and Fixing of Sign boards</t>
    </r>
    <r>
      <rPr>
        <sz val="11"/>
        <color rgb="FFFF0000"/>
        <rFont val="Poppins"/>
      </rPr>
      <t xml:space="preserve"> </t>
    </r>
    <r>
      <rPr>
        <sz val="11"/>
        <rFont val="Poppins"/>
      </rPr>
      <t>(Double Pole)</t>
    </r>
    <r>
      <rPr>
        <sz val="11"/>
        <color rgb="FFFF0000"/>
        <rFont val="Poppins"/>
      </rPr>
      <t xml:space="preserve"> </t>
    </r>
    <r>
      <rPr>
        <sz val="11"/>
        <color theme="1"/>
        <rFont val="Poppins"/>
      </rPr>
      <t>retro-reflectorized cautionary, mandatory and informatory sign as per IRC:67 made with type XI micro prismatic grade 3M reflecting sheeting as per design of IRC-67-2022, fixed over 4mm thick ACP sheet supported with Back support frame of 35x35x5mm mild steel angle as approved, fixed over</t>
    </r>
    <r>
      <rPr>
        <sz val="11"/>
        <rFont val="Poppins"/>
      </rPr>
      <t xml:space="preserve"> &gt; 88mm OD</t>
    </r>
    <r>
      <rPr>
        <sz val="11"/>
        <color theme="1"/>
        <rFont val="Poppins"/>
      </rPr>
      <t xml:space="preserve"> &amp; 3.6m Medium Duty circular pipe with oil paint finish for corrosion resistance etc, firmly fixed to the ground by means of properly designed foundation with M20 grade cement concrete 45 cm X 45 cm X 60 cm , 60 cm below ground level as per approved drawing. 
ACP sheet Specification:4mm thick aluminium composite panels (ACP) bonded with Type XI Diamond Grade Retro-Reflective Sheeting (DG3), conforming to IRC 67-2022. The retro-reflective sheeting incorporates Electronic Cuttable Film (ECF) lettering with pressure-sensitive or heat-activated adhesive for durability and clarity. The borders and messages are cutouts in IRC-specified colours, ensuring high visibility and compliance with IRC standards. The rear side of the board is finished with black, non-reflective coating for aesthetics and reduced glare.Work number and date shall be printed in the rear side of sign board.
All work, including materials, fabrication, and installation, will be executed as per the direction of the Engineer-in-Charge. Only approved makes such as 3M or equivalent are permissible for the retro-reflective material, subject to prior approval.
10 years Warranty for Retro Reflective Sheeting from the original sheeting manufacturer &amp; a certified copy of three years outdoor exposure report from an independent test lab for the product offered shall be submitted by the contractor.</t>
    </r>
  </si>
  <si>
    <r>
      <t xml:space="preserve">Providing and Fixing of Sign boards </t>
    </r>
    <r>
      <rPr>
        <sz val="11"/>
        <rFont val="Poppins"/>
      </rPr>
      <t>(Tripple Pole)</t>
    </r>
    <r>
      <rPr>
        <sz val="11"/>
        <color theme="1"/>
        <rFont val="Poppins"/>
      </rPr>
      <t xml:space="preserve"> retro-reflectorized cautionary, mandatory and informatory sign as per IRC:67 made with type XI micro prismatic grade 3M reflecting sheeting as per design of IRC-67-2022, fixed over 4mm thick ACP sheet supported with Back support frame of 35x35x5mm mild steel angle as approved, fixed over </t>
    </r>
    <r>
      <rPr>
        <sz val="11"/>
        <rFont val="Poppins"/>
      </rPr>
      <t>&gt; 88mm OD</t>
    </r>
    <r>
      <rPr>
        <sz val="11"/>
        <color theme="1"/>
        <rFont val="Poppins"/>
      </rPr>
      <t xml:space="preserve"> &amp; 3.6m Medium Duty circular pipe with oil paint finish for corrosion resistance etc, firmly fixed to the ground by means of properly designed foundation with M20 grade cement concrete 45 cm X 45 cm X 60 cm , 60 cm below ground level as per approved drawing. 
ACP sheet Specification:4mm thick aluminium composite panels (ACP) bonded with Type XI Diamond Grade Retro-Reflective Sheeting (DG3), conforming to IRC 67-2022. The retro-reflective sheeting incorporates Electronic Cuttable Film (ECF) lettering with pressure-sensitive or heat-activated adhesive for durability and clarity. The borders and messages are cutouts in IRC-specified colours, ensuring high visibility and compliance with IRC standards. The rear side of the board is finished with black, non-reflective coating for aesthetics and reduced glare.Work number and date shall be printed in the rear side of sign board.
All work, including materials, fabrication, and installation, will be executed as per the direction of the Engineer-in-Charge. Only approved makes such as 3M or equivalent are permissible for the retro-reflective material, subject to prior approval.
10 years Warranty for Retro Reflective Sheeting from the original sheeting manufacturer &amp; a certified copy of three years outdoor exposure report from an independent test lab for the product offered shall be submitted by the contractor.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</si>
</sst>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_(&quot;$&quot;* #,##0.00_);_(&quot;$&quot;* \(#,##0.00\);_(&quot;$&quot;* &quot;-&quot;??_);_(@_)"/>
    <numFmt numFmtId="165" formatCode="0.000"/>
    <numFmt numFmtId="166" formatCode="00\+000"/>
    <numFmt numFmtId="167" formatCode="0.0"/>
    <numFmt numFmtId="168" formatCode="000\+000"/>
    <numFmt numFmtId="169" formatCode="_ * #,##0_ ;_ * \-#,##0_ ;_ * &quot;-&quot;??_ ;_ @_ "/>
  </numFmts>
  <fonts count="39" x14ac:knownFonts="1">
    <font>
      <sz val="11"/>
      <color theme="1"/>
      <name val="Calibri"/>
      <family val="2"/>
      <scheme val="minor"/>
    </font>
    <font>
      <sz val="10"/>
      <color theme="1"/>
      <name val="Poppins"/>
    </font>
    <font>
      <b/>
      <sz val="10"/>
      <color theme="1"/>
      <name val="Poppins"/>
    </font>
    <font>
      <sz val="8"/>
      <name val="Calibri"/>
      <family val="2"/>
      <scheme val="minor"/>
    </font>
    <font>
      <sz val="10"/>
      <name val="Poppins"/>
    </font>
    <font>
      <sz val="11"/>
      <color theme="1"/>
      <name val="Poppins"/>
    </font>
    <font>
      <sz val="10"/>
      <color rgb="FFFF0000"/>
      <name val="Poppins"/>
    </font>
    <font>
      <b/>
      <sz val="11"/>
      <color theme="1"/>
      <name val="Calibri"/>
      <family val="2"/>
      <scheme val="minor"/>
    </font>
    <font>
      <b/>
      <sz val="11"/>
      <color theme="1"/>
      <name val="Poppins"/>
    </font>
    <font>
      <b/>
      <sz val="10"/>
      <name val="Poppins"/>
    </font>
    <font>
      <sz val="11"/>
      <color rgb="FF000000"/>
      <name val="Poppins"/>
    </font>
    <font>
      <sz val="12"/>
      <color theme="1"/>
      <name val="Poppins"/>
    </font>
    <font>
      <b/>
      <i/>
      <sz val="10"/>
      <color theme="1"/>
      <name val="Poppins"/>
    </font>
    <font>
      <sz val="11"/>
      <color rgb="FF000000"/>
      <name val="Calibri"/>
      <family val="2"/>
      <charset val="204"/>
    </font>
    <font>
      <b/>
      <sz val="11"/>
      <color rgb="FF000000"/>
      <name val="Calibri"/>
      <family val="2"/>
      <scheme val="minor"/>
    </font>
    <font>
      <sz val="11"/>
      <color rgb="FF000000"/>
      <name val="Calibri"/>
      <family val="2"/>
      <scheme val="minor"/>
    </font>
    <font>
      <sz val="11"/>
      <color theme="1"/>
      <name val="Calibri"/>
      <family val="2"/>
      <scheme val="minor"/>
    </font>
    <font>
      <sz val="10"/>
      <name val="Arial"/>
      <family val="2"/>
    </font>
    <font>
      <sz val="10"/>
      <color theme="1"/>
      <name val="Calibri"/>
      <family val="2"/>
      <scheme val="minor"/>
    </font>
    <font>
      <sz val="10"/>
      <color rgb="FF000000"/>
      <name val="Times New Roman"/>
      <family val="1"/>
    </font>
    <font>
      <b/>
      <sz val="8"/>
      <name val="Poppins"/>
    </font>
    <font>
      <sz val="8"/>
      <color rgb="FF000000"/>
      <name val="Poppins"/>
    </font>
    <font>
      <sz val="8"/>
      <name val="Poppins"/>
    </font>
    <font>
      <b/>
      <sz val="8"/>
      <color rgb="FF000000"/>
      <name val="Poppins"/>
    </font>
    <font>
      <sz val="8"/>
      <color theme="1"/>
      <name val="Poppins"/>
    </font>
    <font>
      <b/>
      <sz val="10"/>
      <color indexed="8"/>
      <name val="Poppins"/>
    </font>
    <font>
      <sz val="10"/>
      <color indexed="8"/>
      <name val="Poppins"/>
    </font>
    <font>
      <b/>
      <sz val="14"/>
      <color theme="1"/>
      <name val="Poppins"/>
    </font>
    <font>
      <sz val="11"/>
      <color theme="1"/>
      <name val="Calibri"/>
      <family val="2"/>
      <scheme val="minor"/>
    </font>
    <font>
      <b/>
      <sz val="12"/>
      <color theme="1"/>
      <name val="Poppins"/>
    </font>
    <font>
      <sz val="11"/>
      <color rgb="FFFF0000"/>
      <name val="Calibri"/>
      <family val="2"/>
      <scheme val="minor"/>
    </font>
    <font>
      <b/>
      <sz val="11"/>
      <color rgb="FFFF0000"/>
      <name val="Poppins"/>
    </font>
    <font>
      <sz val="11"/>
      <name val="Calibri"/>
      <family val="2"/>
      <scheme val="minor"/>
    </font>
    <font>
      <b/>
      <sz val="11"/>
      <name val="Poppins"/>
    </font>
    <font>
      <sz val="11"/>
      <name val="Poppins"/>
    </font>
    <font>
      <sz val="12"/>
      <name val="Poppins"/>
    </font>
    <font>
      <sz val="11"/>
      <name val="Aptos Narrow"/>
      <family val="2"/>
    </font>
    <font>
      <sz val="11"/>
      <color rgb="FFFF0000"/>
      <name val="Poppins"/>
    </font>
    <font>
      <b/>
      <sz val="11"/>
      <color rgb="FF000000"/>
      <name val="Poppins"/>
    </font>
  </fonts>
  <fills count="20">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C5D9F0"/>
      </patternFill>
    </fill>
    <fill>
      <patternFill patternType="solid">
        <fgColor theme="8" tint="0.39997558519241921"/>
        <bgColor indexed="64"/>
      </patternFill>
    </fill>
    <fill>
      <patternFill patternType="solid">
        <fgColor rgb="FFDAEDF2"/>
      </patternFill>
    </fill>
    <fill>
      <patternFill patternType="solid">
        <fgColor rgb="FF92D050"/>
        <bgColor indexed="64"/>
      </patternFill>
    </fill>
    <fill>
      <patternFill patternType="solid">
        <fgColor theme="0" tint="-4.9989318521683403E-2"/>
        <bgColor indexed="64"/>
      </patternFill>
    </fill>
    <fill>
      <patternFill patternType="solid">
        <fgColor rgb="FFF6C6AC"/>
        <bgColor rgb="FFF6C6AC"/>
      </patternFill>
    </fill>
    <fill>
      <patternFill patternType="solid">
        <fgColor rgb="FFD0D0D0"/>
        <bgColor rgb="FFD0D0D0"/>
      </patternFill>
    </fill>
    <fill>
      <patternFill patternType="solid">
        <fgColor rgb="FFDBE9F7"/>
        <bgColor rgb="FFDBE9F7"/>
      </patternFill>
    </fill>
    <fill>
      <patternFill patternType="solid">
        <fgColor rgb="FF92D050"/>
        <bgColor rgb="FF92D050"/>
      </patternFill>
    </fill>
    <fill>
      <patternFill patternType="solid">
        <fgColor rgb="FFFF0000"/>
        <bgColor rgb="FFFF0000"/>
      </patternFill>
    </fill>
    <fill>
      <patternFill patternType="solid">
        <fgColor rgb="FFC5D9F0"/>
        <bgColor rgb="FFC5D9F0"/>
      </patternFill>
    </fill>
    <fill>
      <patternFill patternType="solid">
        <fgColor rgb="FFB8CCE3"/>
        <bgColor rgb="FFB8CCE3"/>
      </patternFill>
    </fill>
    <fill>
      <patternFill patternType="solid">
        <fgColor rgb="FFFFFF00"/>
        <bgColor rgb="FFFFFF00"/>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hair">
        <color rgb="FF000000"/>
      </top>
      <bottom style="hair">
        <color rgb="FF000000"/>
      </bottom>
      <diagonal/>
    </border>
    <border>
      <left/>
      <right style="thin">
        <color rgb="FF000000"/>
      </right>
      <top style="thin">
        <color rgb="FF000000"/>
      </top>
      <bottom style="thin">
        <color rgb="FF000000"/>
      </bottom>
      <diagonal/>
    </border>
    <border>
      <left style="thin">
        <color indexed="64"/>
      </left>
      <right style="thin">
        <color indexed="64"/>
      </right>
      <top style="hair">
        <color indexed="64"/>
      </top>
      <bottom/>
      <diagonal/>
    </border>
  </borders>
  <cellStyleXfs count="9">
    <xf numFmtId="0" fontId="0" fillId="0" borderId="0"/>
    <xf numFmtId="0" fontId="13" fillId="0" borderId="0"/>
    <xf numFmtId="43" fontId="16" fillId="0" borderId="0" applyFont="0" applyFill="0" applyBorder="0" applyAlignment="0" applyProtection="0"/>
    <xf numFmtId="0" fontId="17" fillId="0" borderId="0"/>
    <xf numFmtId="164" fontId="16" fillId="0" borderId="0" applyFont="0" applyFill="0" applyBorder="0" applyAlignment="0" applyProtection="0">
      <alignment vertical="center"/>
    </xf>
    <xf numFmtId="0" fontId="19" fillId="0" borderId="0"/>
    <xf numFmtId="0" fontId="28" fillId="0" borderId="0"/>
    <xf numFmtId="43" fontId="16" fillId="0" borderId="0" applyFont="0" applyFill="0" applyBorder="0" applyAlignment="0" applyProtection="0"/>
    <xf numFmtId="0" fontId="32" fillId="0" borderId="0"/>
  </cellStyleXfs>
  <cellXfs count="365">
    <xf numFmtId="0" fontId="0" fillId="0" borderId="0" xfId="0"/>
    <xf numFmtId="0" fontId="1" fillId="0" borderId="0" xfId="0" applyFont="1" applyAlignment="1">
      <alignment horizontal="center" vertical="center"/>
    </xf>
    <xf numFmtId="0" fontId="1" fillId="0" borderId="1" xfId="0" applyFont="1" applyBorder="1" applyAlignment="1">
      <alignment horizontal="center" vertical="center"/>
    </xf>
    <xf numFmtId="0" fontId="2" fillId="0" borderId="1" xfId="0" applyFont="1" applyBorder="1" applyAlignment="1">
      <alignment horizontal="center" vertical="center"/>
    </xf>
    <xf numFmtId="165" fontId="1" fillId="0" borderId="1" xfId="0" applyNumberFormat="1" applyFont="1" applyBorder="1" applyAlignment="1">
      <alignment horizontal="center" vertical="center"/>
    </xf>
    <xf numFmtId="0" fontId="1" fillId="2" borderId="1" xfId="0" applyFont="1" applyFill="1" applyBorder="1" applyAlignment="1">
      <alignment horizontal="center" vertical="center"/>
    </xf>
    <xf numFmtId="165" fontId="1" fillId="2" borderId="1" xfId="0" applyNumberFormat="1" applyFont="1" applyFill="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vertical="center"/>
    </xf>
    <xf numFmtId="166" fontId="1" fillId="0" borderId="1" xfId="0" applyNumberFormat="1" applyFont="1" applyBorder="1" applyAlignment="1">
      <alignment horizontal="center" vertical="center"/>
    </xf>
    <xf numFmtId="0" fontId="5" fillId="0" borderId="0" xfId="0" applyFont="1" applyAlignment="1">
      <alignment horizontal="center" vertical="center"/>
    </xf>
    <xf numFmtId="0" fontId="5" fillId="0" borderId="1" xfId="0" applyFont="1" applyBorder="1" applyAlignment="1">
      <alignment horizontal="center" vertical="center"/>
    </xf>
    <xf numFmtId="0" fontId="2" fillId="3" borderId="1" xfId="0" applyFont="1" applyFill="1" applyBorder="1" applyAlignment="1">
      <alignment horizontal="center" vertical="center"/>
    </xf>
    <xf numFmtId="0" fontId="0" fillId="3" borderId="0" xfId="0" applyFill="1"/>
    <xf numFmtId="0" fontId="1" fillId="3" borderId="1" xfId="0" applyFont="1" applyFill="1" applyBorder="1" applyAlignment="1">
      <alignment horizontal="center" vertical="center"/>
    </xf>
    <xf numFmtId="165" fontId="1"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167" fontId="1"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167" fontId="4" fillId="3" borderId="1" xfId="0" applyNumberFormat="1" applyFont="1" applyFill="1" applyBorder="1" applyAlignment="1">
      <alignment horizontal="center" vertical="center"/>
    </xf>
    <xf numFmtId="0" fontId="5" fillId="3" borderId="0" xfId="0" applyFont="1" applyFill="1" applyAlignment="1">
      <alignment horizontal="center" vertical="center"/>
    </xf>
    <xf numFmtId="0" fontId="1" fillId="3" borderId="0" xfId="0" applyFont="1" applyFill="1" applyAlignment="1">
      <alignment horizontal="center" vertical="center"/>
    </xf>
    <xf numFmtId="165" fontId="1" fillId="3" borderId="0" xfId="0" applyNumberFormat="1" applyFont="1" applyFill="1" applyAlignment="1">
      <alignment horizontal="center" vertical="center"/>
    </xf>
    <xf numFmtId="0" fontId="6" fillId="3" borderId="1" xfId="0" applyFont="1" applyFill="1" applyBorder="1" applyAlignment="1">
      <alignment horizontal="center" vertical="center"/>
    </xf>
    <xf numFmtId="0" fontId="0" fillId="0" borderId="0" xfId="0" applyAlignment="1">
      <alignment horizontal="center"/>
    </xf>
    <xf numFmtId="0" fontId="0" fillId="0" borderId="1" xfId="0" applyBorder="1" applyAlignment="1">
      <alignment horizontal="center"/>
    </xf>
    <xf numFmtId="167" fontId="0" fillId="0" borderId="1" xfId="0" applyNumberFormat="1" applyBorder="1" applyAlignment="1">
      <alignment horizontal="center"/>
    </xf>
    <xf numFmtId="0" fontId="1" fillId="3" borderId="1" xfId="0" applyFont="1" applyFill="1" applyBorder="1" applyAlignment="1">
      <alignment horizontal="center"/>
    </xf>
    <xf numFmtId="167" fontId="0" fillId="3" borderId="1" xfId="0" applyNumberFormat="1" applyFill="1" applyBorder="1" applyAlignment="1">
      <alignment horizontal="center"/>
    </xf>
    <xf numFmtId="0" fontId="0" fillId="3" borderId="0" xfId="0" applyFill="1" applyAlignment="1">
      <alignment horizontal="center"/>
    </xf>
    <xf numFmtId="0" fontId="0" fillId="3" borderId="1" xfId="0" applyFill="1" applyBorder="1" applyAlignment="1">
      <alignment horizontal="center"/>
    </xf>
    <xf numFmtId="1" fontId="1" fillId="3" borderId="1" xfId="0" applyNumberFormat="1" applyFont="1" applyFill="1" applyBorder="1" applyAlignment="1">
      <alignment horizontal="center" vertical="center"/>
    </xf>
    <xf numFmtId="0" fontId="7" fillId="3" borderId="1" xfId="0" applyFont="1" applyFill="1" applyBorder="1" applyAlignment="1">
      <alignment horizontal="center"/>
    </xf>
    <xf numFmtId="0" fontId="0" fillId="0" borderId="1" xfId="0" applyBorder="1" applyAlignment="1">
      <alignment horizontal="center" vertical="center"/>
    </xf>
    <xf numFmtId="0" fontId="7" fillId="3" borderId="6" xfId="0" applyFont="1" applyFill="1" applyBorder="1" applyAlignment="1">
      <alignment horizontal="center"/>
    </xf>
    <xf numFmtId="168" fontId="1" fillId="3" borderId="1" xfId="0" applyNumberFormat="1" applyFont="1" applyFill="1" applyBorder="1" applyAlignment="1">
      <alignment horizontal="center" vertical="center"/>
    </xf>
    <xf numFmtId="0" fontId="8" fillId="0" borderId="1" xfId="0" applyFont="1" applyBorder="1" applyAlignment="1">
      <alignment horizontal="center"/>
    </xf>
    <xf numFmtId="0" fontId="6" fillId="0" borderId="0" xfId="0" applyFont="1" applyAlignment="1">
      <alignment horizontal="left" vertical="center" wrapText="1"/>
    </xf>
    <xf numFmtId="1" fontId="1" fillId="0" borderId="1" xfId="0" applyNumberFormat="1" applyFont="1" applyBorder="1" applyAlignment="1">
      <alignment horizontal="center" vertical="center"/>
    </xf>
    <xf numFmtId="165" fontId="1" fillId="0" borderId="2" xfId="0" applyNumberFormat="1" applyFont="1" applyBorder="1" applyAlignment="1">
      <alignment horizontal="center" vertical="center"/>
    </xf>
    <xf numFmtId="165" fontId="1" fillId="0" borderId="0" xfId="0" applyNumberFormat="1" applyFont="1" applyAlignment="1">
      <alignment horizontal="center" vertical="center"/>
    </xf>
    <xf numFmtId="0" fontId="5" fillId="0" borderId="1" xfId="0" applyFont="1" applyBorder="1" applyAlignment="1">
      <alignment horizontal="center"/>
    </xf>
    <xf numFmtId="0" fontId="2" fillId="4" borderId="1" xfId="0" applyFont="1" applyFill="1" applyBorder="1" applyAlignment="1">
      <alignment horizontal="center" vertical="center"/>
    </xf>
    <xf numFmtId="0" fontId="0" fillId="0" borderId="0" xfId="0" applyAlignment="1">
      <alignment horizontal="center" vertical="center"/>
    </xf>
    <xf numFmtId="0" fontId="2" fillId="4" borderId="1" xfId="0" applyFont="1" applyFill="1" applyBorder="1" applyAlignment="1">
      <alignment horizontal="center" vertical="center" wrapText="1"/>
    </xf>
    <xf numFmtId="0" fontId="0" fillId="0" borderId="1" xfId="0" applyBorder="1" applyAlignment="1">
      <alignment horizontal="left" vertical="center" wrapText="1"/>
    </xf>
    <xf numFmtId="167" fontId="0" fillId="0" borderId="1" xfId="0" applyNumberForma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2" fillId="0" borderId="14" xfId="0" applyFont="1" applyBorder="1" applyAlignment="1">
      <alignment horizontal="center" vertical="center"/>
    </xf>
    <xf numFmtId="165" fontId="2" fillId="0" borderId="14" xfId="0" applyNumberFormat="1" applyFont="1" applyBorder="1" applyAlignment="1">
      <alignment vertical="center"/>
    </xf>
    <xf numFmtId="0" fontId="2" fillId="0" borderId="15"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165" fontId="1" fillId="0" borderId="9" xfId="0" applyNumberFormat="1"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165" fontId="2" fillId="0" borderId="14" xfId="0" applyNumberFormat="1" applyFont="1" applyBorder="1" applyAlignment="1">
      <alignment horizontal="center" vertical="center"/>
    </xf>
    <xf numFmtId="0" fontId="5" fillId="3" borderId="7" xfId="0" applyFont="1" applyFill="1" applyBorder="1" applyAlignment="1">
      <alignment horizontal="center"/>
    </xf>
    <xf numFmtId="167" fontId="7" fillId="0" borderId="1" xfId="0" applyNumberFormat="1" applyFont="1" applyBorder="1" applyAlignment="1">
      <alignment horizontal="center" vertical="center"/>
    </xf>
    <xf numFmtId="0" fontId="5" fillId="0" borderId="0" xfId="0" applyFont="1"/>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1" fillId="0" borderId="13" xfId="0" applyFont="1" applyBorder="1" applyAlignment="1">
      <alignment horizontal="center" vertical="center"/>
    </xf>
    <xf numFmtId="0" fontId="2" fillId="3" borderId="1" xfId="0" applyFont="1" applyFill="1" applyBorder="1" applyAlignment="1">
      <alignment horizontal="center"/>
    </xf>
    <xf numFmtId="1" fontId="7" fillId="0" borderId="1" xfId="0" applyNumberFormat="1" applyFont="1" applyBorder="1" applyAlignment="1">
      <alignment horizontal="center"/>
    </xf>
    <xf numFmtId="0" fontId="2" fillId="3" borderId="3" xfId="0" applyFont="1" applyFill="1" applyBorder="1" applyAlignment="1">
      <alignment horizontal="center" vertical="center"/>
    </xf>
    <xf numFmtId="0" fontId="7" fillId="0" borderId="22" xfId="0" applyFont="1" applyBorder="1" applyAlignment="1">
      <alignment horizontal="center"/>
    </xf>
    <xf numFmtId="0" fontId="7" fillId="0" borderId="23" xfId="0" applyFont="1" applyBorder="1" applyAlignment="1">
      <alignment horizontal="center"/>
    </xf>
    <xf numFmtId="0" fontId="7" fillId="0" borderId="24" xfId="0" applyFont="1" applyBorder="1" applyAlignment="1">
      <alignment horizontal="center"/>
    </xf>
    <xf numFmtId="0" fontId="0" fillId="0" borderId="7" xfId="0" applyBorder="1" applyAlignment="1">
      <alignment horizontal="center"/>
    </xf>
    <xf numFmtId="165" fontId="0" fillId="0" borderId="7" xfId="0" applyNumberFormat="1" applyBorder="1" applyAlignment="1">
      <alignment horizontal="center"/>
    </xf>
    <xf numFmtId="167" fontId="0" fillId="0" borderId="7" xfId="0" applyNumberFormat="1" applyBorder="1" applyAlignment="1">
      <alignment horizontal="center"/>
    </xf>
    <xf numFmtId="2" fontId="0" fillId="0" borderId="1" xfId="0" applyNumberFormat="1" applyBorder="1" applyAlignment="1">
      <alignment horizontal="center"/>
    </xf>
    <xf numFmtId="165" fontId="0" fillId="0" borderId="1" xfId="0" applyNumberFormat="1" applyBorder="1" applyAlignment="1">
      <alignment horizontal="center"/>
    </xf>
    <xf numFmtId="0" fontId="5" fillId="0" borderId="0" xfId="0" applyFont="1" applyAlignment="1">
      <alignment horizontal="center"/>
    </xf>
    <xf numFmtId="0" fontId="8" fillId="0" borderId="22" xfId="0" applyFont="1" applyBorder="1" applyAlignment="1">
      <alignment horizontal="center"/>
    </xf>
    <xf numFmtId="0" fontId="8" fillId="0" borderId="23" xfId="0" applyFont="1" applyBorder="1" applyAlignment="1">
      <alignment horizontal="center"/>
    </xf>
    <xf numFmtId="0" fontId="8" fillId="0" borderId="24" xfId="0" applyFont="1" applyBorder="1" applyAlignment="1">
      <alignment horizontal="center"/>
    </xf>
    <xf numFmtId="0" fontId="5" fillId="0" borderId="7" xfId="0" applyFont="1" applyBorder="1" applyAlignment="1">
      <alignment horizontal="center"/>
    </xf>
    <xf numFmtId="165" fontId="5" fillId="0" borderId="7" xfId="0" applyNumberFormat="1" applyFont="1" applyBorder="1" applyAlignment="1">
      <alignment horizontal="center"/>
    </xf>
    <xf numFmtId="167" fontId="5" fillId="0" borderId="7" xfId="0" applyNumberFormat="1" applyFont="1" applyBorder="1" applyAlignment="1">
      <alignment horizontal="center"/>
    </xf>
    <xf numFmtId="165" fontId="5" fillId="0" borderId="1" xfId="0" applyNumberFormat="1" applyFont="1" applyBorder="1" applyAlignment="1">
      <alignment horizontal="center"/>
    </xf>
    <xf numFmtId="167" fontId="5" fillId="0" borderId="1" xfId="0" applyNumberFormat="1" applyFont="1" applyBorder="1" applyAlignment="1">
      <alignment horizontal="center"/>
    </xf>
    <xf numFmtId="165" fontId="5" fillId="0" borderId="15" xfId="0" applyNumberFormat="1" applyFont="1" applyBorder="1" applyAlignment="1">
      <alignment horizontal="center" vertical="center" wrapText="1"/>
    </xf>
    <xf numFmtId="165" fontId="5" fillId="0" borderId="3" xfId="0" applyNumberFormat="1" applyFont="1" applyBorder="1" applyAlignment="1">
      <alignment horizontal="center" vertical="center"/>
    </xf>
    <xf numFmtId="165" fontId="5" fillId="0" borderId="14" xfId="0" applyNumberFormat="1" applyFont="1" applyBorder="1" applyAlignment="1">
      <alignment horizontal="center" vertical="center"/>
    </xf>
    <xf numFmtId="0" fontId="5" fillId="0" borderId="13" xfId="0" applyFont="1" applyBorder="1" applyAlignment="1">
      <alignment horizontal="center" vertical="center"/>
    </xf>
    <xf numFmtId="165" fontId="5" fillId="0" borderId="12" xfId="0" applyNumberFormat="1" applyFont="1" applyBorder="1" applyAlignment="1">
      <alignment horizontal="center" vertical="center" wrapText="1"/>
    </xf>
    <xf numFmtId="165" fontId="5" fillId="0" borderId="1" xfId="0" applyNumberFormat="1" applyFont="1" applyBorder="1" applyAlignment="1">
      <alignment horizontal="center" vertical="center"/>
    </xf>
    <xf numFmtId="0" fontId="5" fillId="0" borderId="11" xfId="0" applyFont="1" applyBorder="1" applyAlignment="1">
      <alignment horizontal="center" vertical="center"/>
    </xf>
    <xf numFmtId="0" fontId="5" fillId="0" borderId="11" xfId="0" applyFont="1" applyBorder="1" applyAlignment="1">
      <alignment horizontal="center"/>
    </xf>
    <xf numFmtId="0" fontId="15" fillId="0" borderId="34" xfId="1" applyFont="1" applyBorder="1" applyAlignment="1">
      <alignment horizontal="center" vertical="center"/>
    </xf>
    <xf numFmtId="165" fontId="15" fillId="0" borderId="34" xfId="1" applyNumberFormat="1" applyFont="1" applyBorder="1" applyAlignment="1">
      <alignment horizontal="center" vertical="center"/>
    </xf>
    <xf numFmtId="0" fontId="14" fillId="8" borderId="1" xfId="0" applyFont="1" applyFill="1" applyBorder="1" applyAlignment="1">
      <alignment horizontal="center" vertical="center"/>
    </xf>
    <xf numFmtId="0" fontId="15" fillId="0" borderId="1" xfId="0" applyFont="1" applyBorder="1" applyAlignment="1">
      <alignment horizontal="center" vertical="center"/>
    </xf>
    <xf numFmtId="0" fontId="14" fillId="7" borderId="34" xfId="0" applyFont="1" applyFill="1" applyBorder="1" applyAlignment="1">
      <alignment horizontal="center" vertical="center"/>
    </xf>
    <xf numFmtId="0" fontId="14" fillId="7" borderId="34" xfId="0" applyFont="1" applyFill="1" applyBorder="1" applyAlignment="1">
      <alignment horizontal="center" vertical="center" wrapText="1"/>
    </xf>
    <xf numFmtId="0" fontId="15" fillId="0" borderId="34" xfId="0" applyFont="1" applyBorder="1" applyAlignment="1">
      <alignment horizontal="center" vertical="center" wrapText="1"/>
    </xf>
    <xf numFmtId="0" fontId="14" fillId="0" borderId="38" xfId="0" applyFont="1" applyBorder="1" applyAlignment="1">
      <alignment horizontal="center" vertical="center" wrapText="1"/>
    </xf>
    <xf numFmtId="0" fontId="7" fillId="0" borderId="0" xfId="0" applyFont="1" applyAlignment="1">
      <alignment horizontal="center"/>
    </xf>
    <xf numFmtId="0" fontId="15" fillId="0" borderId="1" xfId="0" applyFont="1" applyBorder="1" applyAlignment="1">
      <alignment horizontal="center" vertical="center" wrapText="1"/>
    </xf>
    <xf numFmtId="0" fontId="8" fillId="3" borderId="7" xfId="0" applyFont="1" applyFill="1" applyBorder="1" applyAlignment="1">
      <alignment horizontal="center"/>
    </xf>
    <xf numFmtId="0" fontId="11" fillId="0" borderId="1" xfId="0" applyFont="1" applyBorder="1" applyAlignment="1">
      <alignment vertical="center" wrapText="1"/>
    </xf>
    <xf numFmtId="0" fontId="5" fillId="0" borderId="1" xfId="0" applyFont="1" applyBorder="1" applyAlignment="1">
      <alignment horizontal="left" vertical="center" wrapText="1"/>
    </xf>
    <xf numFmtId="167" fontId="5" fillId="0" borderId="1" xfId="0" applyNumberFormat="1" applyFont="1" applyBorder="1" applyAlignment="1">
      <alignment horizontal="center" vertical="center"/>
    </xf>
    <xf numFmtId="0" fontId="5" fillId="0" borderId="1" xfId="0" applyFont="1" applyBorder="1" applyAlignment="1">
      <alignment horizontal="left" wrapText="1"/>
    </xf>
    <xf numFmtId="0" fontId="5" fillId="0" borderId="1" xfId="0" applyFont="1" applyBorder="1" applyAlignment="1">
      <alignment horizontal="left" vertical="center"/>
    </xf>
    <xf numFmtId="0" fontId="5" fillId="0" borderId="1" xfId="0" applyFont="1" applyBorder="1" applyAlignment="1">
      <alignment horizontal="left" vertical="top" wrapText="1"/>
    </xf>
    <xf numFmtId="0" fontId="1" fillId="3" borderId="2" xfId="0" applyFont="1" applyFill="1" applyBorder="1" applyAlignment="1">
      <alignment horizontal="center" vertical="center"/>
    </xf>
    <xf numFmtId="0" fontId="2" fillId="3" borderId="7" xfId="0" applyFont="1" applyFill="1" applyBorder="1" applyAlignment="1">
      <alignment horizontal="center" vertical="center"/>
    </xf>
    <xf numFmtId="0" fontId="7" fillId="3" borderId="22" xfId="0" applyFont="1" applyFill="1" applyBorder="1" applyAlignment="1">
      <alignment horizontal="center"/>
    </xf>
    <xf numFmtId="0" fontId="18" fillId="0" borderId="1" xfId="0" applyFont="1" applyBorder="1" applyAlignment="1">
      <alignment horizontal="center"/>
    </xf>
    <xf numFmtId="0" fontId="1" fillId="3" borderId="3" xfId="0" applyFont="1" applyFill="1" applyBorder="1" applyAlignment="1">
      <alignment horizontal="center" vertical="center"/>
    </xf>
    <xf numFmtId="165" fontId="1" fillId="3" borderId="7" xfId="0" applyNumberFormat="1" applyFont="1" applyFill="1" applyBorder="1" applyAlignment="1">
      <alignment horizontal="center" vertical="center"/>
    </xf>
    <xf numFmtId="0" fontId="1"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0" xfId="0" applyFont="1" applyFill="1" applyBorder="1" applyAlignment="1">
      <alignment horizontal="center" vertical="center"/>
    </xf>
    <xf numFmtId="165" fontId="1" fillId="3" borderId="11" xfId="0" applyNumberFormat="1" applyFont="1" applyFill="1" applyBorder="1" applyAlignment="1">
      <alignment horizontal="center" vertical="center"/>
    </xf>
    <xf numFmtId="0" fontId="1" fillId="3" borderId="12" xfId="0" applyFont="1" applyFill="1" applyBorder="1" applyAlignment="1">
      <alignment horizontal="center" vertical="center"/>
    </xf>
    <xf numFmtId="0" fontId="1" fillId="3" borderId="11" xfId="0" applyFont="1" applyFill="1" applyBorder="1" applyAlignment="1">
      <alignment horizontal="center" vertical="center"/>
    </xf>
    <xf numFmtId="165" fontId="1" fillId="3" borderId="12" xfId="0" applyNumberFormat="1" applyFont="1" applyFill="1" applyBorder="1" applyAlignment="1">
      <alignment horizontal="center" vertical="center"/>
    </xf>
    <xf numFmtId="165" fontId="1" fillId="3" borderId="13" xfId="0" applyNumberFormat="1" applyFont="1" applyFill="1" applyBorder="1" applyAlignment="1">
      <alignment horizontal="center" vertical="center"/>
    </xf>
    <xf numFmtId="0" fontId="1" fillId="3" borderId="15" xfId="0" applyFont="1" applyFill="1" applyBorder="1" applyAlignment="1">
      <alignment horizontal="center" vertical="center"/>
    </xf>
    <xf numFmtId="0" fontId="21" fillId="0" borderId="0" xfId="5" applyFont="1" applyAlignment="1">
      <alignment horizontal="center" vertical="center"/>
    </xf>
    <xf numFmtId="0" fontId="20" fillId="9" borderId="35" xfId="5" applyFont="1" applyFill="1" applyBorder="1" applyAlignment="1">
      <alignment horizontal="center" vertical="center" wrapText="1"/>
    </xf>
    <xf numFmtId="1" fontId="21" fillId="0" borderId="34" xfId="5" applyNumberFormat="1" applyFont="1" applyBorder="1" applyAlignment="1">
      <alignment horizontal="center" vertical="center" shrinkToFit="1"/>
    </xf>
    <xf numFmtId="165" fontId="21" fillId="0" borderId="34" xfId="5" applyNumberFormat="1" applyFont="1" applyBorder="1" applyAlignment="1">
      <alignment horizontal="center" vertical="center" shrinkToFit="1"/>
    </xf>
    <xf numFmtId="0" fontId="22" fillId="0" borderId="34" xfId="5" applyFont="1" applyBorder="1" applyAlignment="1">
      <alignment horizontal="center" vertical="center" wrapText="1"/>
    </xf>
    <xf numFmtId="0" fontId="22" fillId="0" borderId="35" xfId="5" applyFont="1" applyBorder="1" applyAlignment="1">
      <alignment horizontal="center" vertical="center" wrapText="1"/>
    </xf>
    <xf numFmtId="0" fontId="23" fillId="0" borderId="1" xfId="5" applyFont="1" applyBorder="1" applyAlignment="1">
      <alignment horizontal="center" vertical="center"/>
    </xf>
    <xf numFmtId="0" fontId="10" fillId="3" borderId="1" xfId="0" applyFont="1" applyFill="1" applyBorder="1" applyAlignment="1">
      <alignment horizontal="center" vertical="center"/>
    </xf>
    <xf numFmtId="0" fontId="20" fillId="3" borderId="1" xfId="5" applyFont="1" applyFill="1" applyBorder="1" applyAlignment="1">
      <alignment vertical="center" wrapText="1"/>
    </xf>
    <xf numFmtId="0" fontId="20" fillId="3" borderId="1" xfId="5" applyFont="1" applyFill="1" applyBorder="1" applyAlignment="1">
      <alignment horizontal="center" vertical="center" wrapText="1"/>
    </xf>
    <xf numFmtId="0" fontId="22" fillId="3" borderId="1" xfId="5" applyFont="1" applyFill="1" applyBorder="1" applyAlignment="1">
      <alignment horizontal="center" vertical="center" wrapText="1"/>
    </xf>
    <xf numFmtId="0" fontId="20" fillId="7" borderId="2" xfId="0" applyFont="1" applyFill="1" applyBorder="1" applyAlignment="1">
      <alignment horizontal="center" vertical="center" textRotation="90" wrapText="1"/>
    </xf>
    <xf numFmtId="1" fontId="21" fillId="3" borderId="1" xfId="0" applyNumberFormat="1" applyFont="1" applyFill="1" applyBorder="1" applyAlignment="1">
      <alignment horizontal="center" vertical="center" shrinkToFit="1"/>
    </xf>
    <xf numFmtId="165" fontId="21" fillId="3" borderId="1" xfId="0" applyNumberFormat="1" applyFont="1" applyFill="1" applyBorder="1" applyAlignment="1">
      <alignment horizontal="center" vertical="center" shrinkToFit="1"/>
    </xf>
    <xf numFmtId="0" fontId="22" fillId="3" borderId="1" xfId="0" applyFont="1" applyFill="1" applyBorder="1" applyAlignment="1">
      <alignment horizontal="center" vertical="center" wrapText="1"/>
    </xf>
    <xf numFmtId="0" fontId="24" fillId="0" borderId="1" xfId="0" applyFont="1" applyBorder="1" applyAlignment="1">
      <alignment horizontal="center" vertical="center"/>
    </xf>
    <xf numFmtId="165" fontId="21" fillId="3" borderId="1" xfId="0" applyNumberFormat="1" applyFont="1" applyFill="1" applyBorder="1" applyAlignment="1">
      <alignment horizontal="center" vertical="top" shrinkToFit="1"/>
    </xf>
    <xf numFmtId="0" fontId="24" fillId="3" borderId="1" xfId="0" applyFont="1" applyFill="1" applyBorder="1" applyAlignment="1">
      <alignment horizontal="center" vertical="center"/>
    </xf>
    <xf numFmtId="0" fontId="22" fillId="3" borderId="1" xfId="0" applyFont="1" applyFill="1" applyBorder="1" applyAlignment="1">
      <alignment horizontal="center" vertical="top" wrapText="1"/>
    </xf>
    <xf numFmtId="0" fontId="1" fillId="0" borderId="0" xfId="0" applyFont="1"/>
    <xf numFmtId="0" fontId="1" fillId="3" borderId="1" xfId="0" applyFont="1" applyFill="1" applyBorder="1" applyAlignment="1">
      <alignment vertical="center" wrapText="1"/>
    </xf>
    <xf numFmtId="0" fontId="1" fillId="0" borderId="1" xfId="0" applyFont="1" applyBorder="1"/>
    <xf numFmtId="0" fontId="26" fillId="3" borderId="1" xfId="0" applyFont="1" applyFill="1" applyBorder="1" applyAlignment="1">
      <alignment vertical="center" wrapText="1"/>
    </xf>
    <xf numFmtId="0" fontId="4" fillId="0" borderId="1" xfId="0" applyFont="1" applyBorder="1" applyAlignment="1">
      <alignment vertical="top" wrapText="1"/>
    </xf>
    <xf numFmtId="0" fontId="1" fillId="3" borderId="1" xfId="0" applyFont="1" applyFill="1" applyBorder="1" applyAlignment="1">
      <alignment wrapText="1"/>
    </xf>
    <xf numFmtId="0" fontId="1" fillId="0" borderId="1" xfId="0" applyFont="1" applyBorder="1" applyAlignment="1">
      <alignment horizontal="center"/>
    </xf>
    <xf numFmtId="0" fontId="7" fillId="0" borderId="1" xfId="0" applyFont="1" applyBorder="1" applyAlignment="1">
      <alignment horizontal="center"/>
    </xf>
    <xf numFmtId="167" fontId="5" fillId="10" borderId="1" xfId="0" applyNumberFormat="1" applyFont="1" applyFill="1" applyBorder="1" applyAlignment="1">
      <alignment horizontal="center" vertical="center"/>
    </xf>
    <xf numFmtId="0" fontId="0" fillId="10" borderId="1" xfId="0" applyFill="1" applyBorder="1" applyAlignment="1">
      <alignment horizontal="center" vertical="center"/>
    </xf>
    <xf numFmtId="0" fontId="15" fillId="0" borderId="35" xfId="1" applyFont="1" applyBorder="1" applyAlignment="1">
      <alignment horizontal="center" vertical="center"/>
    </xf>
    <xf numFmtId="165" fontId="15" fillId="0" borderId="35" xfId="1" applyNumberFormat="1" applyFont="1" applyBorder="1" applyAlignment="1">
      <alignment horizontal="center" vertical="center"/>
    </xf>
    <xf numFmtId="0" fontId="0" fillId="0" borderId="1" xfId="0" applyBorder="1"/>
    <xf numFmtId="0" fontId="30" fillId="0" borderId="34" xfId="1" applyFont="1" applyBorder="1" applyAlignment="1">
      <alignment horizontal="center" vertical="center"/>
    </xf>
    <xf numFmtId="0" fontId="5" fillId="10" borderId="1" xfId="0" applyFont="1" applyFill="1" applyBorder="1" applyAlignment="1">
      <alignment horizontal="center" vertical="center"/>
    </xf>
    <xf numFmtId="167" fontId="0" fillId="10" borderId="1" xfId="0" applyNumberFormat="1" applyFill="1" applyBorder="1" applyAlignment="1">
      <alignment horizontal="center" vertical="center"/>
    </xf>
    <xf numFmtId="167" fontId="5" fillId="10" borderId="1" xfId="0" applyNumberFormat="1" applyFont="1" applyFill="1" applyBorder="1" applyAlignment="1">
      <alignment horizontal="left" vertical="center"/>
    </xf>
    <xf numFmtId="0" fontId="8" fillId="11" borderId="1" xfId="0" applyFont="1" applyFill="1" applyBorder="1" applyAlignment="1">
      <alignment horizontal="center"/>
    </xf>
    <xf numFmtId="0" fontId="8" fillId="0" borderId="0" xfId="0" applyFont="1" applyAlignment="1">
      <alignment horizontal="center" vertical="center"/>
    </xf>
    <xf numFmtId="0" fontId="5" fillId="0" borderId="41" xfId="0" applyFont="1" applyBorder="1" applyAlignment="1">
      <alignment horizontal="center" vertical="center"/>
    </xf>
    <xf numFmtId="0" fontId="5" fillId="0" borderId="41" xfId="0" applyFont="1" applyBorder="1" applyAlignment="1">
      <alignment wrapText="1"/>
    </xf>
    <xf numFmtId="0" fontId="5" fillId="0" borderId="41" xfId="0" applyFont="1" applyBorder="1"/>
    <xf numFmtId="2" fontId="5" fillId="0" borderId="42" xfId="0" applyNumberFormat="1" applyFont="1" applyBorder="1"/>
    <xf numFmtId="0" fontId="5" fillId="0" borderId="42" xfId="0" applyFont="1" applyBorder="1"/>
    <xf numFmtId="0" fontId="5" fillId="0" borderId="42" xfId="0" applyFont="1" applyBorder="1" applyAlignment="1">
      <alignment horizontal="center"/>
    </xf>
    <xf numFmtId="0" fontId="5" fillId="0" borderId="42" xfId="0" applyFont="1" applyBorder="1" applyAlignment="1">
      <alignment vertical="center" wrapText="1"/>
    </xf>
    <xf numFmtId="0" fontId="5" fillId="0" borderId="43" xfId="0" applyFont="1" applyBorder="1"/>
    <xf numFmtId="0" fontId="33" fillId="0" borderId="0" xfId="8" applyFont="1"/>
    <xf numFmtId="0" fontId="34" fillId="0" borderId="0" xfId="8" applyFont="1"/>
    <xf numFmtId="169" fontId="33" fillId="0" borderId="0" xfId="8" applyNumberFormat="1" applyFont="1"/>
    <xf numFmtId="0" fontId="32" fillId="0" borderId="0" xfId="8"/>
    <xf numFmtId="169" fontId="34" fillId="0" borderId="0" xfId="8" applyNumberFormat="1" applyFont="1"/>
    <xf numFmtId="0" fontId="9" fillId="12" borderId="34" xfId="8" applyFont="1" applyFill="1" applyBorder="1" applyAlignment="1">
      <alignment horizontal="center" vertical="top"/>
    </xf>
    <xf numFmtId="43" fontId="9" fillId="12" borderId="34" xfId="8" applyNumberFormat="1" applyFont="1" applyFill="1" applyBorder="1" applyAlignment="1">
      <alignment horizontal="center" vertical="top"/>
    </xf>
    <xf numFmtId="43" fontId="9" fillId="12" borderId="34" xfId="8" applyNumberFormat="1" applyFont="1" applyFill="1" applyBorder="1" applyAlignment="1">
      <alignment horizontal="center" vertical="top" wrapText="1"/>
    </xf>
    <xf numFmtId="0" fontId="34" fillId="0" borderId="34" xfId="8" applyFont="1" applyBorder="1" applyAlignment="1">
      <alignment horizontal="center" vertical="center"/>
    </xf>
    <xf numFmtId="0" fontId="34" fillId="0" borderId="34" xfId="8" applyFont="1" applyBorder="1" applyAlignment="1">
      <alignment vertical="center"/>
    </xf>
    <xf numFmtId="0" fontId="34" fillId="0" borderId="34" xfId="8" applyFont="1" applyBorder="1" applyAlignment="1">
      <alignment horizontal="left" vertical="center" wrapText="1"/>
    </xf>
    <xf numFmtId="169" fontId="34" fillId="0" borderId="34" xfId="8" applyNumberFormat="1" applyFont="1" applyBorder="1" applyAlignment="1">
      <alignment vertical="center"/>
    </xf>
    <xf numFmtId="0" fontId="34" fillId="0" borderId="0" xfId="8" applyFont="1" applyAlignment="1">
      <alignment vertical="center"/>
    </xf>
    <xf numFmtId="165" fontId="34" fillId="0" borderId="0" xfId="8" applyNumberFormat="1" applyFont="1" applyAlignment="1">
      <alignment vertical="center"/>
    </xf>
    <xf numFmtId="2" fontId="34" fillId="0" borderId="34" xfId="8" applyNumberFormat="1" applyFont="1" applyBorder="1" applyAlignment="1">
      <alignment horizontal="center" vertical="center"/>
    </xf>
    <xf numFmtId="0" fontId="34" fillId="0" borderId="35" xfId="8" applyFont="1" applyBorder="1" applyAlignment="1">
      <alignment horizontal="center" vertical="center"/>
    </xf>
    <xf numFmtId="0" fontId="35" fillId="0" borderId="35" xfId="8" applyFont="1" applyBorder="1" applyAlignment="1">
      <alignment vertical="center" wrapText="1"/>
    </xf>
    <xf numFmtId="0" fontId="34" fillId="0" borderId="35" xfId="8" applyFont="1" applyBorder="1" applyAlignment="1">
      <alignment vertical="center"/>
    </xf>
    <xf numFmtId="169" fontId="33" fillId="0" borderId="35" xfId="8" applyNumberFormat="1" applyFont="1" applyBorder="1" applyAlignment="1">
      <alignment vertical="center"/>
    </xf>
    <xf numFmtId="0" fontId="34" fillId="0" borderId="1" xfId="8" applyFont="1" applyBorder="1" applyAlignment="1">
      <alignment vertical="center"/>
    </xf>
    <xf numFmtId="0" fontId="36" fillId="0" borderId="1" xfId="8" applyFont="1" applyBorder="1" applyAlignment="1">
      <alignment vertical="center"/>
    </xf>
    <xf numFmtId="43" fontId="34" fillId="0" borderId="1" xfId="8" applyNumberFormat="1" applyFont="1" applyBorder="1" applyAlignment="1">
      <alignment vertical="center"/>
    </xf>
    <xf numFmtId="0" fontId="36" fillId="0" borderId="0" xfId="8" applyFont="1" applyAlignment="1">
      <alignment vertical="center"/>
    </xf>
    <xf numFmtId="0" fontId="31" fillId="0" borderId="0" xfId="8" applyFont="1"/>
    <xf numFmtId="0" fontId="33" fillId="13" borderId="34" xfId="8" applyFont="1" applyFill="1" applyBorder="1" applyAlignment="1">
      <alignment horizontal="center" vertical="top" wrapText="1"/>
    </xf>
    <xf numFmtId="0" fontId="33" fillId="0" borderId="0" xfId="8" applyFont="1" applyAlignment="1">
      <alignment horizontal="center" vertical="top" wrapText="1"/>
    </xf>
    <xf numFmtId="0" fontId="33" fillId="14" borderId="44" xfId="8" applyFont="1" applyFill="1" applyBorder="1" applyAlignment="1">
      <alignment horizontal="center" vertical="center"/>
    </xf>
    <xf numFmtId="0" fontId="33" fillId="14" borderId="44" xfId="8" applyFont="1" applyFill="1" applyBorder="1" applyAlignment="1">
      <alignment vertical="center" wrapText="1"/>
    </xf>
    <xf numFmtId="0" fontId="33" fillId="14" borderId="44" xfId="8" applyFont="1" applyFill="1" applyBorder="1" applyAlignment="1">
      <alignment vertical="center"/>
    </xf>
    <xf numFmtId="169" fontId="33" fillId="14" borderId="44" xfId="8" applyNumberFormat="1" applyFont="1" applyFill="1" applyBorder="1" applyAlignment="1">
      <alignment vertical="center"/>
    </xf>
    <xf numFmtId="0" fontId="34" fillId="0" borderId="44" xfId="8" applyFont="1" applyBorder="1" applyAlignment="1">
      <alignment horizontal="center" vertical="center"/>
    </xf>
    <xf numFmtId="0" fontId="34" fillId="0" borderId="44" xfId="8" applyFont="1" applyBorder="1" applyAlignment="1">
      <alignment vertical="center"/>
    </xf>
    <xf numFmtId="169" fontId="34" fillId="0" borderId="44" xfId="8" applyNumberFormat="1" applyFont="1" applyBorder="1" applyAlignment="1">
      <alignment vertical="center"/>
    </xf>
    <xf numFmtId="2" fontId="34" fillId="15" borderId="44" xfId="8" applyNumberFormat="1" applyFont="1" applyFill="1" applyBorder="1" applyAlignment="1">
      <alignment vertical="center"/>
    </xf>
    <xf numFmtId="43" fontId="34" fillId="0" borderId="44" xfId="8" applyNumberFormat="1" applyFont="1" applyBorder="1" applyAlignment="1">
      <alignment vertical="center"/>
    </xf>
    <xf numFmtId="43" fontId="33" fillId="14" borderId="44" xfId="8" applyNumberFormat="1" applyFont="1" applyFill="1" applyBorder="1" applyAlignment="1">
      <alignment vertical="center"/>
    </xf>
    <xf numFmtId="0" fontId="34" fillId="15" borderId="44" xfId="8" applyFont="1" applyFill="1" applyBorder="1" applyAlignment="1">
      <alignment vertical="center"/>
    </xf>
    <xf numFmtId="2" fontId="34" fillId="0" borderId="44" xfId="8" applyNumberFormat="1" applyFont="1" applyBorder="1" applyAlignment="1">
      <alignment horizontal="center" vertical="center"/>
    </xf>
    <xf numFmtId="0" fontId="34" fillId="0" borderId="0" xfId="8" applyFont="1" applyAlignment="1">
      <alignment horizontal="center" vertical="center"/>
    </xf>
    <xf numFmtId="0" fontId="33" fillId="13" borderId="34" xfId="8" applyFont="1" applyFill="1" applyBorder="1" applyAlignment="1">
      <alignment horizontal="center" vertical="top"/>
    </xf>
    <xf numFmtId="0" fontId="33" fillId="0" borderId="0" xfId="8" applyFont="1" applyAlignment="1">
      <alignment horizontal="center" vertical="top"/>
    </xf>
    <xf numFmtId="0" fontId="33" fillId="0" borderId="34" xfId="8" applyFont="1" applyBorder="1" applyAlignment="1">
      <alignment horizontal="center"/>
    </xf>
    <xf numFmtId="0" fontId="33" fillId="0" borderId="34" xfId="8" applyFont="1" applyBorder="1"/>
    <xf numFmtId="0" fontId="34" fillId="0" borderId="34" xfId="8" applyFont="1" applyBorder="1"/>
    <xf numFmtId="0" fontId="34" fillId="0" borderId="34" xfId="8" applyFont="1" applyBorder="1" applyAlignment="1">
      <alignment horizontal="center"/>
    </xf>
    <xf numFmtId="0" fontId="33" fillId="15" borderId="34" xfId="8" applyFont="1" applyFill="1" applyBorder="1" applyAlignment="1">
      <alignment horizontal="center"/>
    </xf>
    <xf numFmtId="0" fontId="33" fillId="15" borderId="34" xfId="8" applyFont="1" applyFill="1" applyBorder="1"/>
    <xf numFmtId="0" fontId="34" fillId="15" borderId="34" xfId="8" applyFont="1" applyFill="1" applyBorder="1"/>
    <xf numFmtId="2" fontId="34" fillId="0" borderId="34" xfId="8" applyNumberFormat="1" applyFont="1" applyBorder="1" applyAlignment="1">
      <alignment horizontal="center"/>
    </xf>
    <xf numFmtId="0" fontId="37" fillId="15" borderId="34" xfId="8" applyFont="1" applyFill="1" applyBorder="1"/>
    <xf numFmtId="0" fontId="33" fillId="16" borderId="34" xfId="8" applyFont="1" applyFill="1" applyBorder="1" applyAlignment="1">
      <alignment horizontal="center"/>
    </xf>
    <xf numFmtId="0" fontId="33" fillId="16" borderId="34" xfId="8" applyFont="1" applyFill="1" applyBorder="1"/>
    <xf numFmtId="0" fontId="34" fillId="16" borderId="34" xfId="8" applyFont="1" applyFill="1" applyBorder="1"/>
    <xf numFmtId="0" fontId="38" fillId="14" borderId="34" xfId="8" applyFont="1" applyFill="1" applyBorder="1" applyAlignment="1">
      <alignment horizontal="center" vertical="center" wrapText="1"/>
    </xf>
    <xf numFmtId="0" fontId="34" fillId="0" borderId="34" xfId="8" applyFont="1" applyBorder="1" applyAlignment="1">
      <alignment horizontal="center" vertical="center" wrapText="1"/>
    </xf>
    <xf numFmtId="0" fontId="38" fillId="17" borderId="34" xfId="8" applyFont="1" applyFill="1" applyBorder="1" applyAlignment="1">
      <alignment horizontal="center" vertical="center" wrapText="1"/>
    </xf>
    <xf numFmtId="0" fontId="34" fillId="0" borderId="0" xfId="8" applyFont="1" applyAlignment="1">
      <alignment horizontal="center"/>
    </xf>
    <xf numFmtId="0" fontId="4" fillId="0" borderId="34" xfId="8" applyFont="1" applyBorder="1" applyAlignment="1">
      <alignment horizontal="left" vertical="center" wrapText="1"/>
    </xf>
    <xf numFmtId="0" fontId="34" fillId="15" borderId="34" xfId="8" applyFont="1" applyFill="1" applyBorder="1" applyAlignment="1">
      <alignment horizontal="center"/>
    </xf>
    <xf numFmtId="0" fontId="34" fillId="0" borderId="34" xfId="8" applyFont="1" applyBorder="1" applyAlignment="1">
      <alignment vertical="center" wrapText="1"/>
    </xf>
    <xf numFmtId="0" fontId="4" fillId="0" borderId="34" xfId="8" applyFont="1" applyBorder="1" applyAlignment="1">
      <alignment vertical="center" wrapText="1"/>
    </xf>
    <xf numFmtId="0" fontId="38" fillId="18" borderId="34" xfId="8" applyFont="1" applyFill="1" applyBorder="1" applyAlignment="1">
      <alignment horizontal="center" vertical="center" wrapText="1"/>
    </xf>
    <xf numFmtId="0" fontId="4" fillId="0" borderId="34" xfId="8" applyFont="1" applyBorder="1" applyAlignment="1">
      <alignment horizontal="center" vertical="center" wrapText="1"/>
    </xf>
    <xf numFmtId="0" fontId="4" fillId="0" borderId="35" xfId="8" applyFont="1" applyBorder="1" applyAlignment="1">
      <alignment horizontal="center" vertical="center" wrapText="1"/>
    </xf>
    <xf numFmtId="0" fontId="38" fillId="18" borderId="34" xfId="8" applyFont="1" applyFill="1" applyBorder="1" applyAlignment="1">
      <alignment horizontal="left" vertical="center" wrapText="1"/>
    </xf>
    <xf numFmtId="165" fontId="34" fillId="0" borderId="34" xfId="8" applyNumberFormat="1" applyFont="1" applyBorder="1" applyAlignment="1">
      <alignment horizontal="center" vertical="center" wrapText="1"/>
    </xf>
    <xf numFmtId="0" fontId="34" fillId="19" borderId="34" xfId="8" applyFont="1" applyFill="1" applyBorder="1" applyAlignment="1">
      <alignment horizontal="center" vertical="center" wrapText="1"/>
    </xf>
    <xf numFmtId="165" fontId="34" fillId="19" borderId="34" xfId="8" applyNumberFormat="1" applyFont="1" applyFill="1" applyBorder="1" applyAlignment="1">
      <alignment horizontal="center" vertical="center" wrapText="1"/>
    </xf>
    <xf numFmtId="0" fontId="34" fillId="19" borderId="35" xfId="8" applyFont="1" applyFill="1" applyBorder="1" applyAlignment="1">
      <alignment vertical="center" wrapText="1"/>
    </xf>
    <xf numFmtId="0" fontId="34" fillId="19" borderId="35" xfId="8" applyFont="1" applyFill="1" applyBorder="1" applyAlignment="1">
      <alignment horizontal="center" vertical="center" wrapText="1"/>
    </xf>
    <xf numFmtId="0" fontId="4" fillId="19" borderId="36" xfId="8" applyFont="1" applyFill="1" applyBorder="1" applyAlignment="1">
      <alignment vertical="center" wrapText="1"/>
    </xf>
    <xf numFmtId="0" fontId="34" fillId="19" borderId="0" xfId="8" applyFont="1" applyFill="1"/>
    <xf numFmtId="0" fontId="34" fillId="0" borderId="35" xfId="8" applyFont="1" applyBorder="1" applyAlignment="1">
      <alignment vertical="center" wrapText="1"/>
    </xf>
    <xf numFmtId="0" fontId="34" fillId="0" borderId="35" xfId="8" applyFont="1" applyBorder="1" applyAlignment="1">
      <alignment horizontal="center" vertical="center" wrapText="1"/>
    </xf>
    <xf numFmtId="0" fontId="4" fillId="0" borderId="36" xfId="8" applyFont="1" applyBorder="1" applyAlignment="1">
      <alignment vertical="center" wrapText="1"/>
    </xf>
    <xf numFmtId="1" fontId="34" fillId="10" borderId="34" xfId="8" applyNumberFormat="1" applyFont="1" applyFill="1" applyBorder="1" applyAlignment="1">
      <alignment vertical="center"/>
    </xf>
    <xf numFmtId="0" fontId="34" fillId="10" borderId="34" xfId="8" applyFont="1" applyFill="1" applyBorder="1" applyAlignment="1">
      <alignment vertical="center"/>
    </xf>
    <xf numFmtId="2" fontId="5" fillId="0" borderId="46" xfId="0" applyNumberFormat="1" applyFont="1" applyBorder="1"/>
    <xf numFmtId="0" fontId="5" fillId="0" borderId="46" xfId="0" applyFont="1" applyBorder="1"/>
    <xf numFmtId="0" fontId="5" fillId="0" borderId="46" xfId="0" applyFont="1" applyBorder="1" applyAlignment="1">
      <alignment horizontal="center"/>
    </xf>
    <xf numFmtId="169" fontId="8" fillId="0" borderId="43" xfId="7" applyNumberFormat="1" applyFont="1" applyBorder="1"/>
    <xf numFmtId="0" fontId="7" fillId="0" borderId="1" xfId="0" applyFont="1" applyBorder="1" applyAlignment="1">
      <alignment horizontal="center" vertical="center"/>
    </xf>
    <xf numFmtId="167" fontId="0" fillId="10" borderId="1" xfId="0" applyNumberFormat="1" applyFill="1" applyBorder="1" applyAlignment="1">
      <alignment horizontal="center"/>
    </xf>
    <xf numFmtId="167" fontId="7" fillId="10" borderId="1" xfId="0" applyNumberFormat="1" applyFont="1" applyFill="1" applyBorder="1" applyAlignment="1">
      <alignment horizontal="center"/>
    </xf>
    <xf numFmtId="0" fontId="7" fillId="10" borderId="24" xfId="0" applyFont="1" applyFill="1" applyBorder="1" applyAlignment="1">
      <alignment horizontal="center"/>
    </xf>
    <xf numFmtId="0" fontId="2" fillId="10" borderId="1" xfId="0" applyFont="1" applyFill="1" applyBorder="1" applyAlignment="1">
      <alignment horizontal="center" vertical="center"/>
    </xf>
    <xf numFmtId="0" fontId="1" fillId="10" borderId="1" xfId="0" applyFont="1" applyFill="1" applyBorder="1" applyAlignment="1">
      <alignment horizontal="center" vertical="center"/>
    </xf>
    <xf numFmtId="0" fontId="8" fillId="10" borderId="1" xfId="0" applyFont="1" applyFill="1" applyBorder="1" applyAlignment="1">
      <alignment horizontal="center"/>
    </xf>
    <xf numFmtId="0" fontId="7" fillId="10" borderId="1" xfId="0" applyFont="1" applyFill="1" applyBorder="1" applyAlignment="1">
      <alignment horizontal="center"/>
    </xf>
    <xf numFmtId="0" fontId="2" fillId="10" borderId="14" xfId="0" applyFont="1" applyFill="1" applyBorder="1" applyAlignment="1">
      <alignment horizontal="center" vertical="center"/>
    </xf>
    <xf numFmtId="167" fontId="8" fillId="10" borderId="1" xfId="0" applyNumberFormat="1" applyFont="1" applyFill="1" applyBorder="1" applyAlignment="1">
      <alignment horizontal="center"/>
    </xf>
    <xf numFmtId="0" fontId="23" fillId="10" borderId="1" xfId="5" applyFont="1" applyFill="1" applyBorder="1" applyAlignment="1">
      <alignment horizontal="center" vertical="center"/>
    </xf>
    <xf numFmtId="165" fontId="1" fillId="10" borderId="1" xfId="0" applyNumberFormat="1" applyFont="1" applyFill="1" applyBorder="1" applyAlignment="1">
      <alignment horizontal="center" vertical="center"/>
    </xf>
    <xf numFmtId="0" fontId="8" fillId="10" borderId="0" xfId="0" applyFont="1" applyFill="1" applyAlignment="1">
      <alignment horizontal="center"/>
    </xf>
    <xf numFmtId="0" fontId="2" fillId="10" borderId="1" xfId="0" applyFont="1" applyFill="1" applyBorder="1" applyAlignment="1" applyProtection="1">
      <alignment vertical="top"/>
      <protection locked="0" hidden="1"/>
    </xf>
    <xf numFmtId="2" fontId="0" fillId="10" borderId="0" xfId="0" applyNumberFormat="1" applyFill="1"/>
    <xf numFmtId="167" fontId="1" fillId="10" borderId="1" xfId="0" applyNumberFormat="1" applyFont="1" applyFill="1" applyBorder="1" applyAlignment="1">
      <alignment horizontal="center" vertical="center"/>
    </xf>
    <xf numFmtId="0" fontId="34" fillId="10" borderId="35" xfId="8" applyFont="1" applyFill="1" applyBorder="1" applyAlignment="1">
      <alignment vertical="center"/>
    </xf>
    <xf numFmtId="0" fontId="5" fillId="0" borderId="46" xfId="0" applyFont="1" applyBorder="1" applyAlignment="1">
      <alignment wrapText="1"/>
    </xf>
    <xf numFmtId="1" fontId="5" fillId="0" borderId="46" xfId="0" applyNumberFormat="1" applyFont="1" applyBorder="1" applyAlignment="1">
      <alignment horizontal="center" vertical="center"/>
    </xf>
    <xf numFmtId="0" fontId="5" fillId="0" borderId="46" xfId="0" applyFont="1" applyBorder="1" applyAlignment="1">
      <alignment horizontal="center" vertical="center"/>
    </xf>
    <xf numFmtId="0" fontId="1" fillId="10" borderId="1" xfId="0" applyFont="1" applyFill="1" applyBorder="1" applyAlignment="1">
      <alignment horizontal="center"/>
    </xf>
    <xf numFmtId="0" fontId="8" fillId="0" borderId="43" xfId="0" applyFont="1" applyBorder="1"/>
    <xf numFmtId="0" fontId="8" fillId="0" borderId="46" xfId="0" applyFont="1" applyBorder="1"/>
    <xf numFmtId="1" fontId="5" fillId="0" borderId="42" xfId="0" applyNumberFormat="1" applyFont="1" applyBorder="1" applyAlignment="1">
      <alignment horizontal="center" vertical="center"/>
    </xf>
    <xf numFmtId="0" fontId="5" fillId="0" borderId="42" xfId="0" applyFont="1" applyBorder="1" applyAlignment="1">
      <alignment wrapText="1"/>
    </xf>
    <xf numFmtId="1" fontId="5" fillId="0" borderId="42" xfId="0" applyNumberFormat="1" applyFont="1" applyBorder="1"/>
    <xf numFmtId="0" fontId="5" fillId="0" borderId="46" xfId="0" applyFont="1" applyBorder="1" applyAlignment="1">
      <alignment vertical="center"/>
    </xf>
    <xf numFmtId="169" fontId="5" fillId="0" borderId="42" xfId="7" applyNumberFormat="1" applyFont="1" applyFill="1" applyBorder="1"/>
    <xf numFmtId="1" fontId="5" fillId="0" borderId="46" xfId="0" applyNumberFormat="1" applyFont="1" applyBorder="1" applyAlignment="1">
      <alignment vertical="center"/>
    </xf>
    <xf numFmtId="169" fontId="5" fillId="0" borderId="46" xfId="7" applyNumberFormat="1" applyFont="1" applyFill="1" applyBorder="1" applyAlignment="1">
      <alignment vertical="center"/>
    </xf>
    <xf numFmtId="1" fontId="5" fillId="0" borderId="46" xfId="0" applyNumberFormat="1" applyFont="1" applyBorder="1"/>
    <xf numFmtId="169" fontId="8" fillId="0" borderId="46" xfId="7" applyNumberFormat="1" applyFont="1" applyFill="1" applyBorder="1"/>
    <xf numFmtId="1" fontId="34" fillId="0" borderId="42" xfId="0" applyNumberFormat="1" applyFont="1" applyBorder="1"/>
    <xf numFmtId="0" fontId="8" fillId="11" borderId="1" xfId="0" applyFont="1" applyFill="1" applyBorder="1" applyAlignment="1">
      <alignment horizontal="center" vertical="center"/>
    </xf>
    <xf numFmtId="0" fontId="8" fillId="11" borderId="1" xfId="0" applyFont="1" applyFill="1" applyBorder="1" applyAlignment="1">
      <alignment horizontal="center"/>
    </xf>
    <xf numFmtId="0" fontId="5" fillId="11" borderId="3" xfId="0" applyFont="1" applyFill="1" applyBorder="1" applyAlignment="1">
      <alignment horizontal="center"/>
    </xf>
    <xf numFmtId="0" fontId="5" fillId="11" borderId="4" xfId="0" applyFont="1" applyFill="1" applyBorder="1" applyAlignment="1">
      <alignment horizontal="center"/>
    </xf>
    <xf numFmtId="0" fontId="5" fillId="11" borderId="5" xfId="0" applyFont="1" applyFill="1" applyBorder="1" applyAlignment="1">
      <alignment horizontal="center"/>
    </xf>
    <xf numFmtId="0" fontId="2" fillId="4" borderId="1" xfId="0" applyFont="1" applyFill="1" applyBorder="1" applyAlignment="1">
      <alignment horizontal="center" vertical="center"/>
    </xf>
    <xf numFmtId="0" fontId="9" fillId="4" borderId="1" xfId="0" applyFont="1" applyFill="1" applyBorder="1" applyAlignment="1">
      <alignment horizontal="center" vertical="center"/>
    </xf>
    <xf numFmtId="0" fontId="38" fillId="18" borderId="35" xfId="8" applyFont="1" applyFill="1" applyBorder="1" applyAlignment="1">
      <alignment horizontal="center" vertical="center" wrapText="1"/>
    </xf>
    <xf numFmtId="0" fontId="36" fillId="0" borderId="36" xfId="8" applyFont="1" applyBorder="1"/>
    <xf numFmtId="0" fontId="38" fillId="18" borderId="37" xfId="8" applyFont="1" applyFill="1" applyBorder="1" applyAlignment="1">
      <alignment horizontal="center" vertical="center" wrapText="1"/>
    </xf>
    <xf numFmtId="0" fontId="36" fillId="0" borderId="45" xfId="8" applyFont="1" applyBorder="1"/>
    <xf numFmtId="0" fontId="38" fillId="17" borderId="35" xfId="8" applyFont="1" applyFill="1" applyBorder="1" applyAlignment="1">
      <alignment horizontal="center" vertical="center" wrapText="1"/>
    </xf>
    <xf numFmtId="0" fontId="38" fillId="17" borderId="37" xfId="8" applyFont="1" applyFill="1" applyBorder="1" applyAlignment="1">
      <alignment horizontal="center" vertical="center" wrapText="1"/>
    </xf>
    <xf numFmtId="0" fontId="38" fillId="14" borderId="35" xfId="8" applyFont="1" applyFill="1" applyBorder="1" applyAlignment="1">
      <alignment horizontal="center" vertical="center" wrapText="1"/>
    </xf>
    <xf numFmtId="0" fontId="38" fillId="14" borderId="37" xfId="8" applyFont="1" applyFill="1" applyBorder="1" applyAlignment="1">
      <alignment horizontal="center" vertical="center" wrapText="1"/>
    </xf>
    <xf numFmtId="0" fontId="5" fillId="5" borderId="6" xfId="0" applyFont="1" applyFill="1" applyBorder="1" applyAlignment="1">
      <alignment horizontal="center"/>
    </xf>
    <xf numFmtId="0" fontId="5" fillId="5" borderId="20" xfId="0" applyFont="1" applyFill="1" applyBorder="1" applyAlignment="1">
      <alignment horizontal="center"/>
    </xf>
    <xf numFmtId="0" fontId="5" fillId="5" borderId="21" xfId="0" applyFont="1" applyFill="1" applyBorder="1" applyAlignment="1">
      <alignment horizontal="center"/>
    </xf>
    <xf numFmtId="0" fontId="8" fillId="0" borderId="1" xfId="0" applyFont="1" applyBorder="1" applyAlignment="1">
      <alignment horizontal="center"/>
    </xf>
    <xf numFmtId="0" fontId="0" fillId="6" borderId="6" xfId="0" applyFill="1" applyBorder="1" applyAlignment="1">
      <alignment horizontal="center"/>
    </xf>
    <xf numFmtId="0" fontId="0" fillId="6" borderId="20" xfId="0" applyFill="1" applyBorder="1" applyAlignment="1">
      <alignment horizontal="center"/>
    </xf>
    <xf numFmtId="0" fontId="0" fillId="6" borderId="21" xfId="0" applyFill="1" applyBorder="1" applyAlignment="1">
      <alignment horizontal="center"/>
    </xf>
    <xf numFmtId="0" fontId="7" fillId="0" borderId="1" xfId="0" applyFont="1" applyBorder="1" applyAlignment="1">
      <alignment horizontal="center"/>
    </xf>
    <xf numFmtId="0" fontId="12" fillId="0" borderId="33" xfId="0" applyFont="1" applyBorder="1" applyAlignment="1">
      <alignment horizontal="center" vertical="center"/>
    </xf>
    <xf numFmtId="0" fontId="12" fillId="0" borderId="32" xfId="0" applyFont="1" applyBorder="1" applyAlignment="1">
      <alignment horizontal="center" vertical="center"/>
    </xf>
    <xf numFmtId="0" fontId="12" fillId="0" borderId="31" xfId="0" applyFont="1" applyBorder="1" applyAlignment="1">
      <alignment horizontal="center" vertical="center"/>
    </xf>
    <xf numFmtId="0" fontId="12" fillId="0" borderId="30" xfId="0" applyFont="1" applyBorder="1" applyAlignment="1">
      <alignment horizontal="center" vertical="center"/>
    </xf>
    <xf numFmtId="0" fontId="12" fillId="0" borderId="4" xfId="0" applyFont="1" applyBorder="1" applyAlignment="1">
      <alignment horizontal="center" vertical="center"/>
    </xf>
    <xf numFmtId="0" fontId="12" fillId="0" borderId="29" xfId="0" applyFont="1" applyBorder="1" applyAlignment="1">
      <alignment horizontal="center" vertical="center"/>
    </xf>
    <xf numFmtId="0" fontId="2" fillId="0" borderId="2" xfId="0" applyFont="1" applyBorder="1" applyAlignment="1">
      <alignment horizontal="center" vertical="center"/>
    </xf>
    <xf numFmtId="0" fontId="2" fillId="0" borderId="7" xfId="0" applyFont="1" applyBorder="1" applyAlignment="1">
      <alignment horizontal="center" vertical="center"/>
    </xf>
    <xf numFmtId="0" fontId="2" fillId="0" borderId="28" xfId="0" applyFont="1" applyBorder="1" applyAlignment="1">
      <alignment horizontal="center" vertical="center"/>
    </xf>
    <xf numFmtId="0" fontId="2" fillId="0" borderId="26" xfId="0" applyFont="1" applyBorder="1" applyAlignment="1">
      <alignment horizontal="center" vertical="center"/>
    </xf>
    <xf numFmtId="0" fontId="2" fillId="0" borderId="2"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5" xfId="0" applyFont="1" applyBorder="1" applyAlignment="1">
      <alignment horizontal="center" vertical="center" wrapText="1"/>
    </xf>
    <xf numFmtId="0" fontId="14" fillId="7" borderId="34" xfId="1" applyFont="1" applyFill="1" applyBorder="1" applyAlignment="1">
      <alignment horizontal="center" vertical="center" wrapText="1"/>
    </xf>
    <xf numFmtId="0" fontId="14" fillId="7" borderId="35" xfId="1" applyFont="1" applyFill="1" applyBorder="1" applyAlignment="1">
      <alignment horizontal="center" vertical="center" wrapText="1"/>
    </xf>
    <xf numFmtId="0" fontId="14" fillId="7" borderId="36" xfId="1" applyFont="1" applyFill="1" applyBorder="1" applyAlignment="1">
      <alignment horizontal="center" vertical="center" wrapText="1"/>
    </xf>
    <xf numFmtId="0" fontId="14" fillId="7" borderId="35" xfId="1" applyFont="1" applyFill="1" applyBorder="1" applyAlignment="1">
      <alignment horizontal="center" vertical="center"/>
    </xf>
    <xf numFmtId="0" fontId="14" fillId="7" borderId="36" xfId="1" applyFont="1" applyFill="1" applyBorder="1" applyAlignment="1">
      <alignment horizontal="center" vertical="center"/>
    </xf>
    <xf numFmtId="0" fontId="0" fillId="0" borderId="1" xfId="0" applyBorder="1" applyAlignment="1">
      <alignment horizontal="center"/>
    </xf>
    <xf numFmtId="0" fontId="2" fillId="3" borderId="1" xfId="0" applyFont="1" applyFill="1" applyBorder="1" applyAlignment="1">
      <alignment horizontal="center"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2" fillId="0" borderId="5" xfId="0" applyFont="1" applyBorder="1" applyAlignment="1">
      <alignment horizontal="right"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2" fillId="0" borderId="1" xfId="0" applyFont="1" applyBorder="1" applyAlignment="1">
      <alignment horizontal="center" vertical="center"/>
    </xf>
    <xf numFmtId="0" fontId="7" fillId="0" borderId="1"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right" vertical="center"/>
    </xf>
    <xf numFmtId="0" fontId="2" fillId="0" borderId="14" xfId="0" applyFont="1" applyBorder="1" applyAlignment="1">
      <alignment horizontal="right"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2" fillId="0" borderId="18" xfId="0" applyFont="1" applyBorder="1" applyAlignment="1">
      <alignment horizontal="right" vertical="center"/>
    </xf>
    <xf numFmtId="165" fontId="2" fillId="0" borderId="19" xfId="0" applyNumberFormat="1" applyFont="1" applyBorder="1" applyAlignment="1">
      <alignment horizontal="center" vertical="center"/>
    </xf>
    <xf numFmtId="165" fontId="2" fillId="0" borderId="17" xfId="0" applyNumberFormat="1" applyFont="1" applyBorder="1" applyAlignment="1">
      <alignment horizontal="center" vertical="center"/>
    </xf>
    <xf numFmtId="165" fontId="2" fillId="0" borderId="18" xfId="0" applyNumberFormat="1" applyFont="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165" fontId="2" fillId="0" borderId="16" xfId="0" applyNumberFormat="1" applyFont="1" applyBorder="1" applyAlignment="1">
      <alignment horizontal="right" vertical="center"/>
    </xf>
    <xf numFmtId="165" fontId="2" fillId="0" borderId="17" xfId="0" applyNumberFormat="1" applyFont="1" applyBorder="1" applyAlignment="1">
      <alignment horizontal="right" vertical="center"/>
    </xf>
    <xf numFmtId="165" fontId="2" fillId="0" borderId="18" xfId="0" applyNumberFormat="1" applyFont="1" applyBorder="1" applyAlignment="1">
      <alignment horizontal="right" vertical="center"/>
    </xf>
    <xf numFmtId="0" fontId="23" fillId="0" borderId="1" xfId="5" applyFont="1" applyBorder="1" applyAlignment="1">
      <alignment horizontal="center" vertical="center"/>
    </xf>
    <xf numFmtId="0" fontId="20" fillId="9" borderId="35" xfId="5" applyFont="1" applyFill="1" applyBorder="1" applyAlignment="1">
      <alignment horizontal="center" vertical="center" wrapText="1"/>
    </xf>
    <xf numFmtId="0" fontId="20" fillId="9" borderId="38" xfId="5" applyFont="1" applyFill="1" applyBorder="1" applyAlignment="1">
      <alignment horizontal="center" vertical="center" wrapText="1"/>
    </xf>
    <xf numFmtId="0" fontId="20" fillId="9" borderId="36" xfId="5" applyFont="1" applyFill="1" applyBorder="1" applyAlignment="1">
      <alignment horizontal="center" vertical="center" wrapText="1"/>
    </xf>
    <xf numFmtId="0" fontId="20" fillId="9" borderId="37" xfId="5" applyFont="1" applyFill="1" applyBorder="1" applyAlignment="1">
      <alignment horizontal="center" vertical="center" wrapText="1"/>
    </xf>
    <xf numFmtId="0" fontId="20" fillId="9" borderId="39" xfId="5" applyFont="1" applyFill="1" applyBorder="1" applyAlignment="1">
      <alignment horizontal="center" vertical="center" wrapText="1"/>
    </xf>
    <xf numFmtId="0" fontId="2" fillId="0" borderId="1" xfId="0" applyFont="1" applyBorder="1" applyAlignment="1">
      <alignment horizontal="center" vertical="center" wrapText="1"/>
    </xf>
    <xf numFmtId="0" fontId="27" fillId="0" borderId="40" xfId="0" applyFont="1" applyBorder="1" applyAlignment="1">
      <alignment horizontal="center" vertical="center"/>
    </xf>
  </cellXfs>
  <cellStyles count="9">
    <cellStyle name="Comma" xfId="7" builtinId="3"/>
    <cellStyle name="Comma 2" xfId="2" xr:uid="{E79D3F25-2F71-4E99-BFCE-1D3F421FB526}"/>
    <cellStyle name="Currency 2" xfId="4" xr:uid="{6156B728-C685-44DA-99AC-FA84BF266E1A}"/>
    <cellStyle name="Normal" xfId="0" builtinId="0"/>
    <cellStyle name="Normal 2" xfId="3" xr:uid="{D1DB63B7-F2D8-4AB3-B22B-F669D728B49A}"/>
    <cellStyle name="Normal 3" xfId="1" xr:uid="{9388FBAE-8F43-400A-BC06-7B151253AE9D}"/>
    <cellStyle name="Normal 4" xfId="5" xr:uid="{A5B87B09-EC2B-4E3F-9141-B3F3FE19BD36}"/>
    <cellStyle name="Normal 5" xfId="6" xr:uid="{CBF80482-2BCE-4C09-B924-39DA7849C905}"/>
    <cellStyle name="Normal 6" xfId="8" xr:uid="{CEF784B3-0E44-4D66-A919-F7D3DDFF2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emf"/></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17</xdr:col>
      <xdr:colOff>191122</xdr:colOff>
      <xdr:row>11</xdr:row>
      <xdr:rowOff>78441</xdr:rowOff>
    </xdr:to>
    <xdr:pic>
      <xdr:nvPicPr>
        <xdr:cNvPr id="2" name="Picture 1">
          <a:extLst>
            <a:ext uri="{FF2B5EF4-FFF2-40B4-BE49-F238E27FC236}">
              <a16:creationId xmlns:a16="http://schemas.microsoft.com/office/drawing/2014/main" id="{5B769B41-1956-4C1A-06D9-2D6D38991B78}"/>
            </a:ext>
          </a:extLst>
        </xdr:cNvPr>
        <xdr:cNvPicPr>
          <a:picLocks noChangeAspect="1"/>
        </xdr:cNvPicPr>
      </xdr:nvPicPr>
      <xdr:blipFill>
        <a:blip xmlns:r="http://schemas.openxmlformats.org/officeDocument/2006/relationships" r:embed="rId1"/>
        <a:stretch>
          <a:fillRect/>
        </a:stretch>
      </xdr:blipFill>
      <xdr:spPr>
        <a:xfrm>
          <a:off x="6682740" y="533400"/>
          <a:ext cx="4458322" cy="2410161"/>
        </a:xfrm>
        <a:prstGeom prst="rect">
          <a:avLst/>
        </a:prstGeom>
      </xdr:spPr>
    </xdr:pic>
    <xdr:clientData/>
  </xdr:twoCellAnchor>
  <xdr:twoCellAnchor editAs="oneCell">
    <xdr:from>
      <xdr:col>11</xdr:col>
      <xdr:colOff>0</xdr:colOff>
      <xdr:row>12</xdr:row>
      <xdr:rowOff>0</xdr:rowOff>
    </xdr:from>
    <xdr:to>
      <xdr:col>18</xdr:col>
      <xdr:colOff>543596</xdr:colOff>
      <xdr:row>14</xdr:row>
      <xdr:rowOff>24841</xdr:rowOff>
    </xdr:to>
    <xdr:pic>
      <xdr:nvPicPr>
        <xdr:cNvPr id="3" name="Picture 2">
          <a:extLst>
            <a:ext uri="{FF2B5EF4-FFF2-40B4-BE49-F238E27FC236}">
              <a16:creationId xmlns:a16="http://schemas.microsoft.com/office/drawing/2014/main" id="{402108C6-D4B2-E9B7-D631-A833443BB8F8}"/>
            </a:ext>
          </a:extLst>
        </xdr:cNvPr>
        <xdr:cNvPicPr>
          <a:picLocks noChangeAspect="1"/>
        </xdr:cNvPicPr>
      </xdr:nvPicPr>
      <xdr:blipFill>
        <a:blip xmlns:r="http://schemas.openxmlformats.org/officeDocument/2006/relationships" r:embed="rId2"/>
        <a:stretch>
          <a:fillRect/>
        </a:stretch>
      </xdr:blipFill>
      <xdr:spPr>
        <a:xfrm>
          <a:off x="7292340" y="3124200"/>
          <a:ext cx="4810796" cy="5430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15240</xdr:colOff>
      <xdr:row>4</xdr:row>
      <xdr:rowOff>76201</xdr:rowOff>
    </xdr:from>
    <xdr:to>
      <xdr:col>8</xdr:col>
      <xdr:colOff>644382</xdr:colOff>
      <xdr:row>18</xdr:row>
      <xdr:rowOff>45721</xdr:rowOff>
    </xdr:to>
    <xdr:pic>
      <xdr:nvPicPr>
        <xdr:cNvPr id="2" name="Picture 1">
          <a:extLst>
            <a:ext uri="{FF2B5EF4-FFF2-40B4-BE49-F238E27FC236}">
              <a16:creationId xmlns:a16="http://schemas.microsoft.com/office/drawing/2014/main" id="{417ED0A1-EDB6-DB6F-17FB-23758530EF6E}"/>
            </a:ext>
          </a:extLst>
        </xdr:cNvPr>
        <xdr:cNvPicPr>
          <a:picLocks noChangeAspect="1"/>
        </xdr:cNvPicPr>
      </xdr:nvPicPr>
      <xdr:blipFill>
        <a:blip xmlns:r="http://schemas.openxmlformats.org/officeDocument/2006/relationships" r:embed="rId1"/>
        <a:stretch>
          <a:fillRect/>
        </a:stretch>
      </xdr:blipFill>
      <xdr:spPr>
        <a:xfrm>
          <a:off x="4259580" y="1082041"/>
          <a:ext cx="3524742" cy="25298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544353</xdr:colOff>
      <xdr:row>0</xdr:row>
      <xdr:rowOff>114300</xdr:rowOff>
    </xdr:from>
    <xdr:to>
      <xdr:col>16</xdr:col>
      <xdr:colOff>15240</xdr:colOff>
      <xdr:row>6</xdr:row>
      <xdr:rowOff>190500</xdr:rowOff>
    </xdr:to>
    <xdr:pic>
      <xdr:nvPicPr>
        <xdr:cNvPr id="2" name="Picture 1">
          <a:extLst>
            <a:ext uri="{FF2B5EF4-FFF2-40B4-BE49-F238E27FC236}">
              <a16:creationId xmlns:a16="http://schemas.microsoft.com/office/drawing/2014/main" id="{86890E27-5233-830E-69C8-4B916F5E9FFB}"/>
            </a:ext>
          </a:extLst>
        </xdr:cNvPr>
        <xdr:cNvPicPr>
          <a:picLocks noChangeAspect="1"/>
        </xdr:cNvPicPr>
      </xdr:nvPicPr>
      <xdr:blipFill>
        <a:blip xmlns:r="http://schemas.openxmlformats.org/officeDocument/2006/relationships" r:embed="rId1"/>
        <a:stretch>
          <a:fillRect/>
        </a:stretch>
      </xdr:blipFill>
      <xdr:spPr>
        <a:xfrm>
          <a:off x="12439173" y="114300"/>
          <a:ext cx="1909287" cy="15849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342900</xdr:colOff>
      <xdr:row>0</xdr:row>
      <xdr:rowOff>83820</xdr:rowOff>
    </xdr:from>
    <xdr:to>
      <xdr:col>14</xdr:col>
      <xdr:colOff>335280</xdr:colOff>
      <xdr:row>9</xdr:row>
      <xdr:rowOff>220980</xdr:rowOff>
    </xdr:to>
    <xdr:pic>
      <xdr:nvPicPr>
        <xdr:cNvPr id="2" name="Picture 1">
          <a:extLst>
            <a:ext uri="{FF2B5EF4-FFF2-40B4-BE49-F238E27FC236}">
              <a16:creationId xmlns:a16="http://schemas.microsoft.com/office/drawing/2014/main" id="{5D7D8A07-E6FC-A2A5-E1CD-6857B0A6A2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98480" y="83820"/>
          <a:ext cx="1821180" cy="2468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479036</xdr:colOff>
      <xdr:row>2</xdr:row>
      <xdr:rowOff>114905</xdr:rowOff>
    </xdr:from>
    <xdr:to>
      <xdr:col>16</xdr:col>
      <xdr:colOff>134129</xdr:colOff>
      <xdr:row>14</xdr:row>
      <xdr:rowOff>150197</xdr:rowOff>
    </xdr:to>
    <xdr:pic>
      <xdr:nvPicPr>
        <xdr:cNvPr id="2" name="Picture 1">
          <a:extLst>
            <a:ext uri="{FF2B5EF4-FFF2-40B4-BE49-F238E27FC236}">
              <a16:creationId xmlns:a16="http://schemas.microsoft.com/office/drawing/2014/main" id="{A65AADDC-7BEE-543B-129D-E084FC9B6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92036" y="622905"/>
          <a:ext cx="2709141" cy="3083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419101</xdr:colOff>
      <xdr:row>49</xdr:row>
      <xdr:rowOff>60960</xdr:rowOff>
    </xdr:from>
    <xdr:to>
      <xdr:col>18</xdr:col>
      <xdr:colOff>393129</xdr:colOff>
      <xdr:row>60</xdr:row>
      <xdr:rowOff>236219</xdr:rowOff>
    </xdr:to>
    <xdr:pic>
      <xdr:nvPicPr>
        <xdr:cNvPr id="2" name="Picture 1">
          <a:extLst>
            <a:ext uri="{FF2B5EF4-FFF2-40B4-BE49-F238E27FC236}">
              <a16:creationId xmlns:a16="http://schemas.microsoft.com/office/drawing/2014/main" id="{F07C876B-C7D3-D0EC-5DA8-BC399380EDC4}"/>
            </a:ext>
          </a:extLst>
        </xdr:cNvPr>
        <xdr:cNvPicPr>
          <a:picLocks noChangeAspect="1"/>
        </xdr:cNvPicPr>
      </xdr:nvPicPr>
      <xdr:blipFill>
        <a:blip xmlns:r="http://schemas.openxmlformats.org/officeDocument/2006/relationships" r:embed="rId1"/>
        <a:stretch>
          <a:fillRect/>
        </a:stretch>
      </xdr:blipFill>
      <xdr:spPr>
        <a:xfrm>
          <a:off x="12359641" y="12382500"/>
          <a:ext cx="3631628" cy="29413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129540</xdr:colOff>
      <xdr:row>0</xdr:row>
      <xdr:rowOff>99060</xdr:rowOff>
    </xdr:from>
    <xdr:to>
      <xdr:col>17</xdr:col>
      <xdr:colOff>167015</xdr:colOff>
      <xdr:row>9</xdr:row>
      <xdr:rowOff>15158</xdr:rowOff>
    </xdr:to>
    <xdr:pic>
      <xdr:nvPicPr>
        <xdr:cNvPr id="2" name="Picture 1">
          <a:extLst>
            <a:ext uri="{FF2B5EF4-FFF2-40B4-BE49-F238E27FC236}">
              <a16:creationId xmlns:a16="http://schemas.microsoft.com/office/drawing/2014/main" id="{59163313-B794-44FC-AC0D-5DC950250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1380" y="99060"/>
          <a:ext cx="3085475" cy="2179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548640</xdr:colOff>
      <xdr:row>1</xdr:row>
      <xdr:rowOff>2540</xdr:rowOff>
    </xdr:from>
    <xdr:to>
      <xdr:col>18</xdr:col>
      <xdr:colOff>406341</xdr:colOff>
      <xdr:row>13</xdr:row>
      <xdr:rowOff>77264</xdr:rowOff>
    </xdr:to>
    <xdr:pic>
      <xdr:nvPicPr>
        <xdr:cNvPr id="2" name="Picture 1">
          <a:extLst>
            <a:ext uri="{FF2B5EF4-FFF2-40B4-BE49-F238E27FC236}">
              <a16:creationId xmlns:a16="http://schemas.microsoft.com/office/drawing/2014/main" id="{F6C68377-2B66-38EF-C46C-C18F8087C843}"/>
            </a:ext>
          </a:extLst>
        </xdr:cNvPr>
        <xdr:cNvPicPr>
          <a:picLocks noChangeAspect="1"/>
        </xdr:cNvPicPr>
      </xdr:nvPicPr>
      <xdr:blipFill>
        <a:blip xmlns:r="http://schemas.openxmlformats.org/officeDocument/2006/relationships" r:embed="rId1"/>
        <a:stretch>
          <a:fillRect/>
        </a:stretch>
      </xdr:blipFill>
      <xdr:spPr>
        <a:xfrm>
          <a:off x="11226800" y="256540"/>
          <a:ext cx="4124901" cy="31227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388620</xdr:colOff>
      <xdr:row>1</xdr:row>
      <xdr:rowOff>0</xdr:rowOff>
    </xdr:from>
    <xdr:to>
      <xdr:col>16</xdr:col>
      <xdr:colOff>289560</xdr:colOff>
      <xdr:row>9</xdr:row>
      <xdr:rowOff>7620</xdr:rowOff>
    </xdr:to>
    <xdr:pic>
      <xdr:nvPicPr>
        <xdr:cNvPr id="2" name="Picture 1">
          <a:extLst>
            <a:ext uri="{FF2B5EF4-FFF2-40B4-BE49-F238E27FC236}">
              <a16:creationId xmlns:a16="http://schemas.microsoft.com/office/drawing/2014/main" id="{2BD3A0AC-37BB-D759-9F6E-CAFDF8C46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51460"/>
          <a:ext cx="294894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17</xdr:col>
      <xdr:colOff>388620</xdr:colOff>
      <xdr:row>8</xdr:row>
      <xdr:rowOff>152400</xdr:rowOff>
    </xdr:to>
    <xdr:pic>
      <xdr:nvPicPr>
        <xdr:cNvPr id="2" name="Picture 1">
          <a:extLst>
            <a:ext uri="{FF2B5EF4-FFF2-40B4-BE49-F238E27FC236}">
              <a16:creationId xmlns:a16="http://schemas.microsoft.com/office/drawing/2014/main" id="{F7BF11BE-432E-4D15-A3B9-68666E8F2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1800" y="0"/>
          <a:ext cx="3436620" cy="217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15</xdr:col>
      <xdr:colOff>480060</xdr:colOff>
      <xdr:row>11</xdr:row>
      <xdr:rowOff>91440</xdr:rowOff>
    </xdr:to>
    <xdr:pic>
      <xdr:nvPicPr>
        <xdr:cNvPr id="2" name="Picture 1">
          <a:extLst>
            <a:ext uri="{FF2B5EF4-FFF2-40B4-BE49-F238E27FC236}">
              <a16:creationId xmlns:a16="http://schemas.microsoft.com/office/drawing/2014/main" id="{3E154E7E-CC44-9321-F3A4-9D1E759F2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2680" y="0"/>
          <a:ext cx="2308860" cy="2522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16</xdr:col>
      <xdr:colOff>457859</xdr:colOff>
      <xdr:row>19</xdr:row>
      <xdr:rowOff>181383</xdr:rowOff>
    </xdr:to>
    <xdr:pic>
      <xdr:nvPicPr>
        <xdr:cNvPr id="2" name="Picture 1">
          <a:extLst>
            <a:ext uri="{FF2B5EF4-FFF2-40B4-BE49-F238E27FC236}">
              <a16:creationId xmlns:a16="http://schemas.microsoft.com/office/drawing/2014/main" id="{1F8CC5D7-AA77-E650-93E8-236AB3E4EEDB}"/>
            </a:ext>
          </a:extLst>
        </xdr:cNvPr>
        <xdr:cNvPicPr>
          <a:picLocks noChangeAspect="1"/>
        </xdr:cNvPicPr>
      </xdr:nvPicPr>
      <xdr:blipFill>
        <a:blip xmlns:r="http://schemas.openxmlformats.org/officeDocument/2006/relationships" r:embed="rId1"/>
        <a:stretch>
          <a:fillRect/>
        </a:stretch>
      </xdr:blipFill>
      <xdr:spPr>
        <a:xfrm>
          <a:off x="5219700" y="746760"/>
          <a:ext cx="4725059" cy="292458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0</xdr:colOff>
      <xdr:row>6</xdr:row>
      <xdr:rowOff>0</xdr:rowOff>
    </xdr:from>
    <xdr:to>
      <xdr:col>15</xdr:col>
      <xdr:colOff>562394</xdr:colOff>
      <xdr:row>19</xdr:row>
      <xdr:rowOff>46044</xdr:rowOff>
    </xdr:to>
    <xdr:pic>
      <xdr:nvPicPr>
        <xdr:cNvPr id="4" name="Picture 3">
          <a:extLst>
            <a:ext uri="{FF2B5EF4-FFF2-40B4-BE49-F238E27FC236}">
              <a16:creationId xmlns:a16="http://schemas.microsoft.com/office/drawing/2014/main" id="{B5366ECC-013B-43C2-9636-0A6FCE554F71}"/>
            </a:ext>
          </a:extLst>
        </xdr:cNvPr>
        <xdr:cNvPicPr>
          <a:picLocks noChangeAspect="1"/>
        </xdr:cNvPicPr>
      </xdr:nvPicPr>
      <xdr:blipFill>
        <a:blip xmlns:r="http://schemas.openxmlformats.org/officeDocument/2006/relationships" r:embed="rId1"/>
        <a:stretch>
          <a:fillRect/>
        </a:stretch>
      </xdr:blipFill>
      <xdr:spPr>
        <a:xfrm>
          <a:off x="7292340" y="922020"/>
          <a:ext cx="3000794" cy="232442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16</xdr:col>
      <xdr:colOff>480060</xdr:colOff>
      <xdr:row>12</xdr:row>
      <xdr:rowOff>114300</xdr:rowOff>
    </xdr:to>
    <xdr:pic>
      <xdr:nvPicPr>
        <xdr:cNvPr id="2" name="Picture 1">
          <a:extLst>
            <a:ext uri="{FF2B5EF4-FFF2-40B4-BE49-F238E27FC236}">
              <a16:creationId xmlns:a16="http://schemas.microsoft.com/office/drawing/2014/main" id="{940FFD9F-CB0E-195E-4061-D34625462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96200" y="1112520"/>
          <a:ext cx="2979420"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15</xdr:col>
      <xdr:colOff>286385</xdr:colOff>
      <xdr:row>19</xdr:row>
      <xdr:rowOff>168097</xdr:rowOff>
    </xdr:to>
    <xdr:pic>
      <xdr:nvPicPr>
        <xdr:cNvPr id="2" name="Picture 1">
          <a:extLst>
            <a:ext uri="{FF2B5EF4-FFF2-40B4-BE49-F238E27FC236}">
              <a16:creationId xmlns:a16="http://schemas.microsoft.com/office/drawing/2014/main" id="{4B73DEFA-A52D-7CF8-0C7F-7DC1EE1F1A26}"/>
            </a:ext>
          </a:extLst>
        </xdr:cNvPr>
        <xdr:cNvPicPr>
          <a:picLocks noChangeAspect="1"/>
        </xdr:cNvPicPr>
      </xdr:nvPicPr>
      <xdr:blipFill>
        <a:blip xmlns:r="http://schemas.openxmlformats.org/officeDocument/2006/relationships" r:embed="rId1"/>
        <a:stretch>
          <a:fillRect/>
        </a:stretch>
      </xdr:blipFill>
      <xdr:spPr>
        <a:xfrm>
          <a:off x="4777740" y="365760"/>
          <a:ext cx="4553585" cy="327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17</xdr:col>
      <xdr:colOff>205740</xdr:colOff>
      <xdr:row>11</xdr:row>
      <xdr:rowOff>160020</xdr:rowOff>
    </xdr:to>
    <xdr:pic>
      <xdr:nvPicPr>
        <xdr:cNvPr id="4" name="Picture 3">
          <a:extLst>
            <a:ext uri="{FF2B5EF4-FFF2-40B4-BE49-F238E27FC236}">
              <a16:creationId xmlns:a16="http://schemas.microsoft.com/office/drawing/2014/main" id="{028D60D6-B865-32C2-696A-D2B1A68BE9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60480" y="502920"/>
          <a:ext cx="2644140" cy="2423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368897</xdr:colOff>
      <xdr:row>260</xdr:row>
      <xdr:rowOff>58718</xdr:rowOff>
    </xdr:from>
    <xdr:to>
      <xdr:col>17</xdr:col>
      <xdr:colOff>407427</xdr:colOff>
      <xdr:row>275</xdr:row>
      <xdr:rowOff>220085</xdr:rowOff>
    </xdr:to>
    <xdr:pic>
      <xdr:nvPicPr>
        <xdr:cNvPr id="4" name="Picture 3">
          <a:extLst>
            <a:ext uri="{FF2B5EF4-FFF2-40B4-BE49-F238E27FC236}">
              <a16:creationId xmlns:a16="http://schemas.microsoft.com/office/drawing/2014/main" id="{B88A67AC-D571-975F-8FEB-1882A6F1AF9A}"/>
            </a:ext>
          </a:extLst>
        </xdr:cNvPr>
        <xdr:cNvPicPr>
          <a:picLocks noChangeAspect="1"/>
        </xdr:cNvPicPr>
      </xdr:nvPicPr>
      <xdr:blipFill>
        <a:blip xmlns:r="http://schemas.openxmlformats.org/officeDocument/2006/relationships" r:embed="rId1"/>
        <a:stretch>
          <a:fillRect/>
        </a:stretch>
      </xdr:blipFill>
      <xdr:spPr>
        <a:xfrm>
          <a:off x="15815085" y="66594765"/>
          <a:ext cx="3086530" cy="3980332"/>
        </a:xfrm>
        <a:prstGeom prst="rect">
          <a:avLst/>
        </a:prstGeom>
      </xdr:spPr>
    </xdr:pic>
    <xdr:clientData/>
  </xdr:twoCellAnchor>
  <xdr:twoCellAnchor editAs="oneCell">
    <xdr:from>
      <xdr:col>18</xdr:col>
      <xdr:colOff>78741</xdr:colOff>
      <xdr:row>260</xdr:row>
      <xdr:rowOff>187960</xdr:rowOff>
    </xdr:from>
    <xdr:to>
      <xdr:col>23</xdr:col>
      <xdr:colOff>124461</xdr:colOff>
      <xdr:row>276</xdr:row>
      <xdr:rowOff>61635</xdr:rowOff>
    </xdr:to>
    <xdr:pic>
      <xdr:nvPicPr>
        <xdr:cNvPr id="5" name="Picture 4">
          <a:extLst>
            <a:ext uri="{FF2B5EF4-FFF2-40B4-BE49-F238E27FC236}">
              <a16:creationId xmlns:a16="http://schemas.microsoft.com/office/drawing/2014/main" id="{FD0F9180-9134-49E7-0E9C-0DC64AFD972E}"/>
            </a:ext>
          </a:extLst>
        </xdr:cNvPr>
        <xdr:cNvPicPr>
          <a:picLocks noChangeAspect="1"/>
        </xdr:cNvPicPr>
      </xdr:nvPicPr>
      <xdr:blipFill>
        <a:blip xmlns:r="http://schemas.openxmlformats.org/officeDocument/2006/relationships" r:embed="rId2"/>
        <a:stretch>
          <a:fillRect/>
        </a:stretch>
      </xdr:blipFill>
      <xdr:spPr>
        <a:xfrm>
          <a:off x="20500341" y="66215260"/>
          <a:ext cx="3093720" cy="39376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15</xdr:col>
      <xdr:colOff>205740</xdr:colOff>
      <xdr:row>12</xdr:row>
      <xdr:rowOff>22860</xdr:rowOff>
    </xdr:to>
    <xdr:pic>
      <xdr:nvPicPr>
        <xdr:cNvPr id="3" name="Picture 2">
          <a:extLst>
            <a:ext uri="{FF2B5EF4-FFF2-40B4-BE49-F238E27FC236}">
              <a16:creationId xmlns:a16="http://schemas.microsoft.com/office/drawing/2014/main" id="{4DFE517D-27D3-C039-440F-4D0B318C0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95760" y="754380"/>
          <a:ext cx="2644140"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571499</xdr:colOff>
      <xdr:row>60</xdr:row>
      <xdr:rowOff>99060</xdr:rowOff>
    </xdr:from>
    <xdr:to>
      <xdr:col>18</xdr:col>
      <xdr:colOff>38604</xdr:colOff>
      <xdr:row>70</xdr:row>
      <xdr:rowOff>152399</xdr:rowOff>
    </xdr:to>
    <xdr:pic>
      <xdr:nvPicPr>
        <xdr:cNvPr id="3" name="Picture 2">
          <a:extLst>
            <a:ext uri="{FF2B5EF4-FFF2-40B4-BE49-F238E27FC236}">
              <a16:creationId xmlns:a16="http://schemas.microsoft.com/office/drawing/2014/main" id="{EE21F4DA-1906-5482-6853-3CA08C6CBBAB}"/>
            </a:ext>
          </a:extLst>
        </xdr:cNvPr>
        <xdr:cNvPicPr>
          <a:picLocks noChangeAspect="1"/>
        </xdr:cNvPicPr>
      </xdr:nvPicPr>
      <xdr:blipFill>
        <a:blip xmlns:r="http://schemas.openxmlformats.org/officeDocument/2006/relationships" r:embed="rId1"/>
        <a:stretch>
          <a:fillRect/>
        </a:stretch>
      </xdr:blipFill>
      <xdr:spPr>
        <a:xfrm>
          <a:off x="12031979" y="15186660"/>
          <a:ext cx="3124705" cy="25679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289560</xdr:colOff>
      <xdr:row>14</xdr:row>
      <xdr:rowOff>121920</xdr:rowOff>
    </xdr:from>
    <xdr:to>
      <xdr:col>3</xdr:col>
      <xdr:colOff>619488</xdr:colOff>
      <xdr:row>24</xdr:row>
      <xdr:rowOff>122175</xdr:rowOff>
    </xdr:to>
    <xdr:pic>
      <xdr:nvPicPr>
        <xdr:cNvPr id="2" name="Picture 1">
          <a:extLst>
            <a:ext uri="{FF2B5EF4-FFF2-40B4-BE49-F238E27FC236}">
              <a16:creationId xmlns:a16="http://schemas.microsoft.com/office/drawing/2014/main" id="{CF85D0BD-FCCF-6C30-8DC7-8F2DC6A303F5}"/>
            </a:ext>
          </a:extLst>
        </xdr:cNvPr>
        <xdr:cNvPicPr>
          <a:picLocks noChangeAspect="1"/>
        </xdr:cNvPicPr>
      </xdr:nvPicPr>
      <xdr:blipFill rotWithShape="1">
        <a:blip xmlns:r="http://schemas.openxmlformats.org/officeDocument/2006/relationships" r:embed="rId1"/>
        <a:srcRect l="6153"/>
        <a:stretch>
          <a:fillRect/>
        </a:stretch>
      </xdr:blipFill>
      <xdr:spPr>
        <a:xfrm>
          <a:off x="289560" y="3581400"/>
          <a:ext cx="2440668" cy="18290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20</xdr:col>
      <xdr:colOff>119168</xdr:colOff>
      <xdr:row>16</xdr:row>
      <xdr:rowOff>95081</xdr:rowOff>
    </xdr:to>
    <xdr:pic>
      <xdr:nvPicPr>
        <xdr:cNvPr id="2" name="Picture 1">
          <a:extLst>
            <a:ext uri="{FF2B5EF4-FFF2-40B4-BE49-F238E27FC236}">
              <a16:creationId xmlns:a16="http://schemas.microsoft.com/office/drawing/2014/main" id="{371F7DCF-0A1A-5E02-72D8-E446F009FD70}"/>
            </a:ext>
          </a:extLst>
        </xdr:cNvPr>
        <xdr:cNvPicPr>
          <a:picLocks noChangeAspect="1"/>
        </xdr:cNvPicPr>
      </xdr:nvPicPr>
      <xdr:blipFill>
        <a:blip xmlns:r="http://schemas.openxmlformats.org/officeDocument/2006/relationships" r:embed="rId1"/>
        <a:stretch>
          <a:fillRect/>
        </a:stretch>
      </xdr:blipFill>
      <xdr:spPr>
        <a:xfrm>
          <a:off x="12765640" y="0"/>
          <a:ext cx="4982270" cy="33913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NSPPL\Bareily%20Sitapur\PR\Sign%20Boards_Draft\BOQ_Bareily-Sitapur%20junction%20x.xlsx" TargetMode="External"/><Relationship Id="rId1" Type="http://schemas.openxmlformats.org/officeDocument/2006/relationships/externalLinkPath" Target="file:///D:\NSPPL\Bareily%20Sitapur\PR\Sign%20Boards_Draft\BOQ_Bareily-Sitapur%20junction%20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letion Schedule"/>
      <sheetName val="List of Work"/>
      <sheetName val="BOQ_SUMMARY"/>
      <sheetName val="Abstract"/>
      <sheetName val="Quantity Summary"/>
      <sheetName val="Safety_Junction_M.S"/>
      <sheetName val="Rate Summary"/>
      <sheetName val="Rate Analysis"/>
      <sheetName val="Junction_Sch-B"/>
    </sheetNames>
    <sheetDataSet>
      <sheetData sheetId="0" refreshError="1"/>
      <sheetData sheetId="1">
        <row r="8">
          <cell r="A8" t="str">
            <v>4.1 a (ii)</v>
          </cell>
        </row>
        <row r="9">
          <cell r="A9" t="str">
            <v>4.1 b (i)</v>
          </cell>
        </row>
        <row r="10">
          <cell r="A10" t="str">
            <v>4.1 b (iii)</v>
          </cell>
        </row>
        <row r="13">
          <cell r="A13" t="str">
            <v>4.2 c</v>
          </cell>
        </row>
      </sheetData>
      <sheetData sheetId="2" refreshError="1"/>
      <sheetData sheetId="3" refreshError="1"/>
      <sheetData sheetId="4"/>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0983-24E6-4144-82C9-4D1B0AEEB485}">
  <sheetPr>
    <tabColor rgb="FF92D050"/>
  </sheetPr>
  <dimension ref="A1:K81"/>
  <sheetViews>
    <sheetView zoomScale="70" zoomScaleNormal="70" workbookViewId="0">
      <pane xSplit="1" ySplit="5" topLeftCell="B35" activePane="bottomRight" state="frozen"/>
      <selection pane="topRight" activeCell="B1" sqref="B1"/>
      <selection pane="bottomLeft" activeCell="A6" sqref="A6"/>
      <selection pane="bottomRight" activeCell="D85" sqref="D85"/>
    </sheetView>
  </sheetViews>
  <sheetFormatPr defaultColWidth="8.90625" defaultRowHeight="21.5" x14ac:dyDescent="0.9"/>
  <cols>
    <col min="1" max="1" width="8.90625" style="64"/>
    <col min="2" max="2" width="108.1796875" style="64" bestFit="1" customWidth="1"/>
    <col min="3" max="3" width="14.81640625" style="64" customWidth="1"/>
    <col min="4" max="4" width="15" style="64" bestFit="1" customWidth="1"/>
    <col min="5" max="5" width="10" style="64" bestFit="1" customWidth="1"/>
    <col min="6" max="6" width="8.90625" style="64"/>
    <col min="7" max="8" width="14.453125" style="64" customWidth="1"/>
    <col min="9" max="9" width="15.1796875" style="64" bestFit="1" customWidth="1"/>
    <col min="10" max="10" width="40.453125" style="64" customWidth="1"/>
    <col min="11" max="16384" width="8.90625" style="64"/>
  </cols>
  <sheetData>
    <row r="1" spans="1:10" x14ac:dyDescent="0.9">
      <c r="A1" s="289" t="s">
        <v>854</v>
      </c>
      <c r="B1" s="289"/>
      <c r="C1" s="289"/>
      <c r="D1" s="289"/>
      <c r="E1" s="289"/>
      <c r="F1" s="289"/>
      <c r="G1" s="289"/>
      <c r="H1" s="289"/>
      <c r="I1" s="289"/>
      <c r="J1" s="289"/>
    </row>
    <row r="2" spans="1:10" x14ac:dyDescent="0.9">
      <c r="A2" s="289" t="s">
        <v>855</v>
      </c>
      <c r="B2" s="289"/>
      <c r="C2" s="289"/>
      <c r="D2" s="289"/>
      <c r="E2" s="289"/>
      <c r="F2" s="289"/>
      <c r="G2" s="289"/>
      <c r="H2" s="289"/>
      <c r="I2" s="289"/>
      <c r="J2" s="289"/>
    </row>
    <row r="3" spans="1:10" x14ac:dyDescent="0.9">
      <c r="A3" s="290"/>
      <c r="B3" s="291"/>
      <c r="C3" s="291"/>
      <c r="D3" s="291"/>
      <c r="E3" s="291"/>
      <c r="F3" s="291"/>
      <c r="G3" s="291"/>
      <c r="H3" s="291"/>
      <c r="I3" s="291"/>
      <c r="J3" s="292"/>
    </row>
    <row r="4" spans="1:10" s="165" customFormat="1" x14ac:dyDescent="0.35">
      <c r="A4" s="288" t="s">
        <v>856</v>
      </c>
      <c r="B4" s="288" t="s">
        <v>857</v>
      </c>
      <c r="C4" s="288" t="s">
        <v>858</v>
      </c>
      <c r="D4" s="288" t="s">
        <v>550</v>
      </c>
      <c r="E4" s="288" t="s">
        <v>796</v>
      </c>
      <c r="F4" s="288" t="s">
        <v>859</v>
      </c>
      <c r="G4" s="288" t="s">
        <v>621</v>
      </c>
      <c r="H4" s="288"/>
      <c r="I4" s="288" t="s">
        <v>862</v>
      </c>
      <c r="J4" s="288" t="s">
        <v>6</v>
      </c>
    </row>
    <row r="5" spans="1:10" x14ac:dyDescent="0.9">
      <c r="A5" s="288"/>
      <c r="B5" s="288"/>
      <c r="C5" s="288"/>
      <c r="D5" s="288"/>
      <c r="E5" s="288"/>
      <c r="F5" s="288"/>
      <c r="G5" s="164" t="s">
        <v>860</v>
      </c>
      <c r="H5" s="164" t="s">
        <v>861</v>
      </c>
      <c r="I5" s="288"/>
      <c r="J5" s="288"/>
    </row>
    <row r="6" spans="1:10" ht="409.5" x14ac:dyDescent="0.9">
      <c r="A6" s="166">
        <v>1</v>
      </c>
      <c r="B6" s="167" t="s">
        <v>1096</v>
      </c>
      <c r="C6" s="168"/>
      <c r="D6" s="168"/>
      <c r="E6" s="168"/>
      <c r="F6" s="168"/>
      <c r="G6" s="168"/>
      <c r="H6" s="168"/>
      <c r="I6" s="168"/>
      <c r="J6" s="168"/>
    </row>
    <row r="7" spans="1:10" x14ac:dyDescent="0.9">
      <c r="A7" s="169">
        <f>A6+0.01</f>
        <v>1.01</v>
      </c>
      <c r="B7" s="170" t="s">
        <v>865</v>
      </c>
      <c r="C7" s="171" t="s">
        <v>868</v>
      </c>
      <c r="D7" s="171">
        <v>900</v>
      </c>
      <c r="E7" s="171" t="s">
        <v>624</v>
      </c>
      <c r="F7" s="170">
        <f>'U Turn BHS'!H80</f>
        <v>78</v>
      </c>
      <c r="G7" s="280"/>
      <c r="H7" s="170"/>
      <c r="I7" s="282"/>
      <c r="J7" s="170" t="s">
        <v>1092</v>
      </c>
    </row>
    <row r="8" spans="1:10" x14ac:dyDescent="0.9">
      <c r="A8" s="169">
        <f t="shared" ref="A8:A33" si="0">A7+0.01</f>
        <v>1.02</v>
      </c>
      <c r="B8" s="170" t="s">
        <v>864</v>
      </c>
      <c r="C8" s="171" t="s">
        <v>863</v>
      </c>
      <c r="D8" s="171" t="s">
        <v>554</v>
      </c>
      <c r="E8" s="171" t="s">
        <v>624</v>
      </c>
      <c r="F8" s="170">
        <f>'MCW Hazard MarkerBHS'!I265</f>
        <v>261</v>
      </c>
      <c r="G8" s="280"/>
      <c r="H8" s="280"/>
      <c r="I8" s="282"/>
      <c r="J8" s="170" t="s">
        <v>1092</v>
      </c>
    </row>
    <row r="9" spans="1:10" x14ac:dyDescent="0.9">
      <c r="A9" s="169">
        <f t="shared" si="0"/>
        <v>1.03</v>
      </c>
      <c r="B9" s="170" t="s">
        <v>866</v>
      </c>
      <c r="C9" s="171" t="s">
        <v>741</v>
      </c>
      <c r="D9" s="171">
        <v>900</v>
      </c>
      <c r="E9" s="171" t="s">
        <v>624</v>
      </c>
      <c r="F9" s="170">
        <f>'Keep Left'!F117</f>
        <v>115</v>
      </c>
      <c r="G9" s="280"/>
      <c r="H9" s="280"/>
      <c r="I9" s="282"/>
      <c r="J9" s="170" t="s">
        <v>1092</v>
      </c>
    </row>
    <row r="10" spans="1:10" x14ac:dyDescent="0.9">
      <c r="A10" s="169">
        <f t="shared" si="0"/>
        <v>1.04</v>
      </c>
      <c r="B10" s="170" t="s">
        <v>867</v>
      </c>
      <c r="C10" s="171" t="s">
        <v>868</v>
      </c>
      <c r="D10" s="171">
        <v>900</v>
      </c>
      <c r="E10" s="171" t="s">
        <v>624</v>
      </c>
      <c r="F10" s="170">
        <f>'Gap In Median BHS'!I72</f>
        <v>70</v>
      </c>
      <c r="G10" s="280"/>
      <c r="H10" s="280"/>
      <c r="I10" s="282"/>
      <c r="J10" s="170" t="s">
        <v>1092</v>
      </c>
    </row>
    <row r="11" spans="1:10" x14ac:dyDescent="0.9">
      <c r="A11" s="169">
        <f t="shared" si="0"/>
        <v>1.05</v>
      </c>
      <c r="B11" s="170" t="s">
        <v>869</v>
      </c>
      <c r="C11" s="171" t="s">
        <v>868</v>
      </c>
      <c r="D11" s="171">
        <v>900</v>
      </c>
      <c r="E11" s="171" t="s">
        <v>624</v>
      </c>
      <c r="F11" s="170">
        <f>'Over Head HT'!H13</f>
        <v>22</v>
      </c>
      <c r="G11" s="280"/>
      <c r="H11" s="280"/>
      <c r="I11" s="282"/>
      <c r="J11" s="170" t="s">
        <v>1092</v>
      </c>
    </row>
    <row r="12" spans="1:10" x14ac:dyDescent="0.9">
      <c r="A12" s="169">
        <f t="shared" si="0"/>
        <v>1.06</v>
      </c>
      <c r="B12" s="170" t="s">
        <v>31</v>
      </c>
      <c r="C12" s="171" t="s">
        <v>741</v>
      </c>
      <c r="D12" s="171">
        <v>900</v>
      </c>
      <c r="E12" s="171" t="s">
        <v>624</v>
      </c>
      <c r="F12" s="170">
        <f>'GO slow'!H4</f>
        <v>2</v>
      </c>
      <c r="G12" s="280"/>
      <c r="H12" s="280"/>
      <c r="I12" s="282"/>
      <c r="J12" s="170" t="s">
        <v>1092</v>
      </c>
    </row>
    <row r="13" spans="1:10" x14ac:dyDescent="0.9">
      <c r="A13" s="169">
        <f t="shared" si="0"/>
        <v>1.07</v>
      </c>
      <c r="B13" s="170" t="s">
        <v>870</v>
      </c>
      <c r="C13" s="171" t="s">
        <v>741</v>
      </c>
      <c r="D13" s="171">
        <v>900</v>
      </c>
      <c r="E13" s="171" t="s">
        <v>624</v>
      </c>
      <c r="F13" s="170">
        <f>'No Parking'!H4</f>
        <v>2</v>
      </c>
      <c r="G13" s="280"/>
      <c r="H13" s="280"/>
      <c r="I13" s="282"/>
      <c r="J13" s="170" t="s">
        <v>1092</v>
      </c>
    </row>
    <row r="14" spans="1:10" x14ac:dyDescent="0.9">
      <c r="A14" s="169">
        <f t="shared" si="0"/>
        <v>1.08</v>
      </c>
      <c r="B14" s="170" t="s">
        <v>871</v>
      </c>
      <c r="C14" s="171" t="s">
        <v>868</v>
      </c>
      <c r="D14" s="171">
        <v>900</v>
      </c>
      <c r="E14" s="171" t="s">
        <v>624</v>
      </c>
      <c r="F14" s="170">
        <f>'Accident Prone zone'!H4</f>
        <v>2</v>
      </c>
      <c r="G14" s="280"/>
      <c r="H14" s="280"/>
      <c r="I14" s="282"/>
      <c r="J14" s="170" t="s">
        <v>1092</v>
      </c>
    </row>
    <row r="15" spans="1:10" x14ac:dyDescent="0.9">
      <c r="A15" s="169">
        <f t="shared" si="0"/>
        <v>1.0900000000000001</v>
      </c>
      <c r="B15" s="170" t="s">
        <v>1083</v>
      </c>
      <c r="C15" s="171" t="s">
        <v>868</v>
      </c>
      <c r="D15" s="171">
        <v>900</v>
      </c>
      <c r="E15" s="171" t="s">
        <v>624</v>
      </c>
      <c r="F15" s="170">
        <f>Abstract_Junction!E12</f>
        <v>279</v>
      </c>
      <c r="G15" s="280"/>
      <c r="H15" s="280"/>
      <c r="I15" s="282"/>
      <c r="J15" s="170" t="s">
        <v>1092</v>
      </c>
    </row>
    <row r="16" spans="1:10" x14ac:dyDescent="0.9">
      <c r="A16" s="169">
        <f t="shared" si="0"/>
        <v>1.1000000000000001</v>
      </c>
      <c r="B16" s="170" t="s">
        <v>872</v>
      </c>
      <c r="C16" s="171" t="s">
        <v>868</v>
      </c>
      <c r="D16" s="171">
        <v>900</v>
      </c>
      <c r="E16" s="171" t="s">
        <v>624</v>
      </c>
      <c r="F16" s="170">
        <f>'Traffic Merging Left'!I13</f>
        <v>11</v>
      </c>
      <c r="G16" s="280"/>
      <c r="H16" s="280"/>
      <c r="I16" s="282"/>
      <c r="J16" s="170" t="s">
        <v>1092</v>
      </c>
    </row>
    <row r="17" spans="1:10" x14ac:dyDescent="0.9">
      <c r="A17" s="169">
        <f t="shared" si="0"/>
        <v>1.1100000000000001</v>
      </c>
      <c r="B17" s="170" t="s">
        <v>1084</v>
      </c>
      <c r="C17" s="171" t="s">
        <v>868</v>
      </c>
      <c r="D17" s="171">
        <v>900</v>
      </c>
      <c r="E17" s="171" t="s">
        <v>624</v>
      </c>
      <c r="F17" s="170">
        <f>Abstract_Junction!E16</f>
        <v>231</v>
      </c>
      <c r="G17" s="280"/>
      <c r="H17" s="280"/>
      <c r="I17" s="282"/>
      <c r="J17" s="170" t="s">
        <v>1092</v>
      </c>
    </row>
    <row r="18" spans="1:10" x14ac:dyDescent="0.9">
      <c r="A18" s="169">
        <f t="shared" si="0"/>
        <v>1.1200000000000001</v>
      </c>
      <c r="B18" s="170" t="s">
        <v>873</v>
      </c>
      <c r="C18" s="171" t="s">
        <v>863</v>
      </c>
      <c r="D18" s="171" t="s">
        <v>562</v>
      </c>
      <c r="E18" s="171" t="s">
        <v>624</v>
      </c>
      <c r="F18" s="170">
        <f>'Bus Bay'!H13</f>
        <v>11</v>
      </c>
      <c r="G18" s="280"/>
      <c r="H18" s="280"/>
      <c r="I18" s="282"/>
      <c r="J18" s="170" t="s">
        <v>1092</v>
      </c>
    </row>
    <row r="19" spans="1:10" x14ac:dyDescent="0.9">
      <c r="A19" s="169">
        <f t="shared" si="0"/>
        <v>1.1300000000000001</v>
      </c>
      <c r="B19" s="170" t="s">
        <v>874</v>
      </c>
      <c r="C19" s="171" t="s">
        <v>863</v>
      </c>
      <c r="D19" s="171" t="s">
        <v>580</v>
      </c>
      <c r="E19" s="171" t="s">
        <v>624</v>
      </c>
      <c r="F19" s="170">
        <f>Chevron!I35</f>
        <v>40</v>
      </c>
      <c r="G19" s="280"/>
      <c r="H19" s="280"/>
      <c r="I19" s="282"/>
      <c r="J19" s="170" t="s">
        <v>1092</v>
      </c>
    </row>
    <row r="20" spans="1:10" x14ac:dyDescent="0.9">
      <c r="A20" s="169">
        <f t="shared" si="0"/>
        <v>1.1400000000000001</v>
      </c>
      <c r="B20" s="170" t="s">
        <v>876</v>
      </c>
      <c r="C20" s="171" t="s">
        <v>868</v>
      </c>
      <c r="D20" s="171">
        <v>900</v>
      </c>
      <c r="E20" s="171" t="s">
        <v>624</v>
      </c>
      <c r="F20" s="170">
        <f>'Rumble Strips'!I62</f>
        <v>83</v>
      </c>
      <c r="G20" s="280"/>
      <c r="H20" s="280"/>
      <c r="I20" s="282"/>
      <c r="J20" s="170" t="s">
        <v>1092</v>
      </c>
    </row>
    <row r="21" spans="1:10" x14ac:dyDescent="0.9">
      <c r="A21" s="169">
        <f t="shared" si="0"/>
        <v>1.1500000000000001</v>
      </c>
      <c r="B21" s="170" t="s">
        <v>877</v>
      </c>
      <c r="C21" s="171" t="s">
        <v>863</v>
      </c>
      <c r="D21" s="171" t="s">
        <v>582</v>
      </c>
      <c r="E21" s="171" t="s">
        <v>624</v>
      </c>
      <c r="F21" s="170">
        <f>'Two Way Hazard marker'!I38+'Truck Lay Bye'!F5+' Maigalganj toll sign boards'!I7+Abstract_Junction!E14+' signboard faridToll faridpur'!I8</f>
        <v>102</v>
      </c>
      <c r="G21" s="287"/>
      <c r="H21" s="287"/>
      <c r="I21" s="282"/>
      <c r="J21" s="170" t="s">
        <v>1092</v>
      </c>
    </row>
    <row r="22" spans="1:10" x14ac:dyDescent="0.9">
      <c r="A22" s="169">
        <f t="shared" si="0"/>
        <v>1.1600000000000001</v>
      </c>
      <c r="B22" s="170" t="s">
        <v>878</v>
      </c>
      <c r="C22" s="171" t="s">
        <v>868</v>
      </c>
      <c r="D22" s="171">
        <v>900</v>
      </c>
      <c r="E22" s="171" t="s">
        <v>624</v>
      </c>
      <c r="F22" s="170">
        <f>'Pedestrian crossing'!I72+Abstract_Junction!E10</f>
        <v>142</v>
      </c>
      <c r="G22" s="280"/>
      <c r="H22" s="280"/>
      <c r="I22" s="282"/>
      <c r="J22" s="170" t="s">
        <v>1092</v>
      </c>
    </row>
    <row r="23" spans="1:10" x14ac:dyDescent="0.9">
      <c r="A23" s="169">
        <f t="shared" si="0"/>
        <v>1.1700000000000002</v>
      </c>
      <c r="B23" s="170" t="s">
        <v>891</v>
      </c>
      <c r="C23" s="171" t="s">
        <v>863</v>
      </c>
      <c r="D23" s="171" t="s">
        <v>736</v>
      </c>
      <c r="E23" s="171" t="s">
        <v>624</v>
      </c>
      <c r="F23" s="170">
        <f>'Route Marker'!I10</f>
        <v>6</v>
      </c>
      <c r="G23" s="280"/>
      <c r="H23" s="280"/>
      <c r="I23" s="282"/>
      <c r="J23" s="170" t="s">
        <v>1092</v>
      </c>
    </row>
    <row r="24" spans="1:10" x14ac:dyDescent="0.9">
      <c r="A24" s="169">
        <f t="shared" si="0"/>
        <v>1.1800000000000002</v>
      </c>
      <c r="B24" s="170" t="s">
        <v>879</v>
      </c>
      <c r="C24" s="171" t="s">
        <v>741</v>
      </c>
      <c r="D24" s="171">
        <v>900</v>
      </c>
      <c r="E24" s="171" t="s">
        <v>624</v>
      </c>
      <c r="F24" s="170">
        <f>'U Turn Prohibit'!H62</f>
        <v>60</v>
      </c>
      <c r="G24" s="280"/>
      <c r="H24" s="280"/>
      <c r="I24" s="282"/>
      <c r="J24" s="170" t="s">
        <v>1092</v>
      </c>
    </row>
    <row r="25" spans="1:10" x14ac:dyDescent="0.9">
      <c r="A25" s="169">
        <f>A24+0.01</f>
        <v>1.1900000000000002</v>
      </c>
      <c r="B25" s="170" t="s">
        <v>899</v>
      </c>
      <c r="C25" s="171" t="s">
        <v>863</v>
      </c>
      <c r="D25" s="171" t="s">
        <v>783</v>
      </c>
      <c r="E25" s="171" t="s">
        <v>624</v>
      </c>
      <c r="F25" s="170">
        <f>ECB!G159</f>
        <v>153</v>
      </c>
      <c r="G25" s="280"/>
      <c r="H25" s="280"/>
      <c r="I25" s="282"/>
      <c r="J25" s="170" t="s">
        <v>1092</v>
      </c>
    </row>
    <row r="26" spans="1:10" x14ac:dyDescent="0.9">
      <c r="A26" s="169">
        <f t="shared" si="0"/>
        <v>1.2000000000000002</v>
      </c>
      <c r="B26" s="170" t="s">
        <v>880</v>
      </c>
      <c r="C26" s="171" t="s">
        <v>868</v>
      </c>
      <c r="D26" s="171">
        <v>900</v>
      </c>
      <c r="E26" s="171" t="s">
        <v>624</v>
      </c>
      <c r="F26" s="170">
        <f>'School Ahead'!H27</f>
        <v>25</v>
      </c>
      <c r="G26" s="280"/>
      <c r="H26" s="280"/>
      <c r="I26" s="282"/>
      <c r="J26" s="170" t="s">
        <v>1092</v>
      </c>
    </row>
    <row r="27" spans="1:10" x14ac:dyDescent="0.9">
      <c r="A27" s="169">
        <f t="shared" si="0"/>
        <v>1.2100000000000002</v>
      </c>
      <c r="B27" s="170" t="s">
        <v>882</v>
      </c>
      <c r="C27" s="171" t="s">
        <v>863</v>
      </c>
      <c r="D27" s="171" t="s">
        <v>562</v>
      </c>
      <c r="E27" s="171" t="s">
        <v>624</v>
      </c>
      <c r="F27" s="170">
        <f>'Hospital Ahead'!G9</f>
        <v>7</v>
      </c>
      <c r="G27" s="280"/>
      <c r="H27" s="280"/>
      <c r="I27" s="282"/>
      <c r="J27" s="170" t="s">
        <v>1092</v>
      </c>
    </row>
    <row r="28" spans="1:10" x14ac:dyDescent="0.9">
      <c r="A28" s="169">
        <f t="shared" si="0"/>
        <v>1.2200000000000002</v>
      </c>
      <c r="B28" s="170" t="s">
        <v>881</v>
      </c>
      <c r="C28" s="171" t="s">
        <v>863</v>
      </c>
      <c r="D28" s="171" t="s">
        <v>562</v>
      </c>
      <c r="E28" s="171" t="s">
        <v>624</v>
      </c>
      <c r="F28" s="170">
        <f>'Petrol Pump Board'!H8</f>
        <v>6</v>
      </c>
      <c r="G28" s="280"/>
      <c r="H28" s="280"/>
      <c r="I28" s="282"/>
      <c r="J28" s="170" t="s">
        <v>1092</v>
      </c>
    </row>
    <row r="29" spans="1:10" x14ac:dyDescent="0.9">
      <c r="A29" s="169">
        <f t="shared" si="0"/>
        <v>1.2300000000000002</v>
      </c>
      <c r="B29" s="170" t="s">
        <v>883</v>
      </c>
      <c r="C29" s="171" t="s">
        <v>884</v>
      </c>
      <c r="D29" s="171">
        <v>900</v>
      </c>
      <c r="E29" s="171" t="s">
        <v>624</v>
      </c>
      <c r="F29" s="170">
        <f>' signboard faridToll faridpur'!I9+' Maigalganj toll sign boards'!I8+Abstract_Junction!E15</f>
        <v>285</v>
      </c>
      <c r="G29" s="280"/>
      <c r="H29" s="280"/>
      <c r="I29" s="282"/>
      <c r="J29" s="170" t="s">
        <v>1092</v>
      </c>
    </row>
    <row r="30" spans="1:10" x14ac:dyDescent="0.9">
      <c r="A30" s="169">
        <f t="shared" si="0"/>
        <v>1.2400000000000002</v>
      </c>
      <c r="B30" s="170" t="s">
        <v>886</v>
      </c>
      <c r="C30" s="171" t="s">
        <v>868</v>
      </c>
      <c r="D30" s="171">
        <v>900</v>
      </c>
      <c r="E30" s="171" t="s">
        <v>624</v>
      </c>
      <c r="F30" s="170">
        <f>'Built Up section'!D25</f>
        <v>44</v>
      </c>
      <c r="G30" s="280"/>
      <c r="H30" s="280"/>
      <c r="I30" s="282"/>
      <c r="J30" s="170" t="s">
        <v>1092</v>
      </c>
    </row>
    <row r="31" spans="1:10" x14ac:dyDescent="0.9">
      <c r="A31" s="169">
        <f t="shared" si="0"/>
        <v>1.2500000000000002</v>
      </c>
      <c r="B31" s="170" t="s">
        <v>1086</v>
      </c>
      <c r="C31" s="171" t="s">
        <v>863</v>
      </c>
      <c r="D31" s="171" t="s">
        <v>562</v>
      </c>
      <c r="E31" s="171" t="s">
        <v>624</v>
      </c>
      <c r="F31" s="170">
        <f>'Police Station Board'!$H$6</f>
        <v>4</v>
      </c>
      <c r="G31" s="280"/>
      <c r="H31" s="280"/>
      <c r="I31" s="282"/>
      <c r="J31" s="170" t="s">
        <v>1092</v>
      </c>
    </row>
    <row r="32" spans="1:10" x14ac:dyDescent="0.9">
      <c r="A32" s="169">
        <f t="shared" si="0"/>
        <v>1.2600000000000002</v>
      </c>
      <c r="B32" s="170" t="s">
        <v>1087</v>
      </c>
      <c r="C32" s="171" t="s">
        <v>741</v>
      </c>
      <c r="D32" s="171">
        <v>900</v>
      </c>
      <c r="E32" s="171" t="s">
        <v>624</v>
      </c>
      <c r="F32" s="170">
        <f>'Vertical Clearance'!$H$35</f>
        <v>66</v>
      </c>
      <c r="G32" s="280"/>
      <c r="H32" s="280"/>
      <c r="I32" s="282"/>
      <c r="J32" s="170" t="s">
        <v>1092</v>
      </c>
    </row>
    <row r="33" spans="1:11" x14ac:dyDescent="0.9">
      <c r="A33" s="169">
        <f t="shared" si="0"/>
        <v>1.2700000000000002</v>
      </c>
      <c r="B33" s="170" t="s">
        <v>885</v>
      </c>
      <c r="C33" s="171" t="s">
        <v>863</v>
      </c>
      <c r="D33" s="171" t="s">
        <v>783</v>
      </c>
      <c r="E33" s="171" t="s">
        <v>624</v>
      </c>
      <c r="F33" s="170">
        <f>'Service road Start &amp;  End'!D46</f>
        <v>75</v>
      </c>
      <c r="G33" s="280"/>
      <c r="H33" s="280"/>
      <c r="I33" s="282"/>
      <c r="J33" s="170" t="s">
        <v>1092</v>
      </c>
    </row>
    <row r="34" spans="1:11" x14ac:dyDescent="0.9">
      <c r="A34" s="169">
        <f>A33+0.01</f>
        <v>1.2800000000000002</v>
      </c>
      <c r="B34" s="170" t="s">
        <v>390</v>
      </c>
      <c r="C34" s="171" t="s">
        <v>863</v>
      </c>
      <c r="D34" s="171" t="s">
        <v>783</v>
      </c>
      <c r="E34" s="171" t="s">
        <v>624</v>
      </c>
      <c r="F34" s="170">
        <f>'Service road Start &amp;  End'!D45</f>
        <v>75</v>
      </c>
      <c r="G34" s="280"/>
      <c r="H34" s="280"/>
      <c r="I34" s="282"/>
      <c r="J34" s="170" t="s">
        <v>1092</v>
      </c>
    </row>
    <row r="35" spans="1:11" ht="409.5" x14ac:dyDescent="0.9">
      <c r="A35" s="278">
        <f>A6+1</f>
        <v>2</v>
      </c>
      <c r="B35" s="279" t="s">
        <v>1097</v>
      </c>
      <c r="C35" s="171"/>
      <c r="D35" s="171"/>
      <c r="E35" s="171"/>
      <c r="F35" s="170"/>
      <c r="G35" s="280"/>
      <c r="H35" s="280"/>
      <c r="I35" s="282"/>
      <c r="J35" s="170"/>
    </row>
    <row r="36" spans="1:11" x14ac:dyDescent="0.9">
      <c r="A36" s="169">
        <f t="shared" ref="A36:A46" si="1">A35+0.01</f>
        <v>2.0099999999999998</v>
      </c>
      <c r="B36" s="170" t="s">
        <v>875</v>
      </c>
      <c r="C36" s="171" t="s">
        <v>863</v>
      </c>
      <c r="D36" s="171" t="s">
        <v>592</v>
      </c>
      <c r="E36" s="171" t="s">
        <v>624</v>
      </c>
      <c r="F36" s="170">
        <f>'Max Speed Limit Vehicle Type '!H6</f>
        <v>4</v>
      </c>
      <c r="G36" s="280"/>
      <c r="H36" s="280"/>
      <c r="I36" s="282"/>
      <c r="J36" s="170" t="s">
        <v>1093</v>
      </c>
    </row>
    <row r="37" spans="1:11" x14ac:dyDescent="0.9">
      <c r="A37" s="169">
        <f t="shared" si="1"/>
        <v>2.0199999999999996</v>
      </c>
      <c r="B37" s="170" t="s">
        <v>725</v>
      </c>
      <c r="C37" s="171" t="s">
        <v>863</v>
      </c>
      <c r="D37" s="171" t="s">
        <v>887</v>
      </c>
      <c r="E37" s="171" t="s">
        <v>624</v>
      </c>
      <c r="F37" s="170">
        <f>'Truck Lay Bye'!F2</f>
        <v>4</v>
      </c>
      <c r="G37" s="280"/>
      <c r="H37" s="280"/>
      <c r="I37" s="282"/>
      <c r="J37" s="170" t="s">
        <v>1093</v>
      </c>
      <c r="K37" s="64">
        <f>1.2*0.9*4000</f>
        <v>4320</v>
      </c>
    </row>
    <row r="38" spans="1:11" x14ac:dyDescent="0.9">
      <c r="A38" s="169">
        <f t="shared" si="1"/>
        <v>2.0299999999999994</v>
      </c>
      <c r="B38" s="170" t="s">
        <v>726</v>
      </c>
      <c r="C38" s="171" t="s">
        <v>863</v>
      </c>
      <c r="D38" s="171" t="s">
        <v>887</v>
      </c>
      <c r="E38" s="171" t="s">
        <v>624</v>
      </c>
      <c r="F38" s="170">
        <f>'Truck Lay Bye'!F3</f>
        <v>4</v>
      </c>
      <c r="G38" s="280"/>
      <c r="H38" s="280"/>
      <c r="I38" s="282"/>
      <c r="J38" s="170" t="s">
        <v>1093</v>
      </c>
    </row>
    <row r="39" spans="1:11" x14ac:dyDescent="0.9">
      <c r="A39" s="169">
        <f t="shared" si="1"/>
        <v>2.0399999999999991</v>
      </c>
      <c r="B39" s="170" t="s">
        <v>718</v>
      </c>
      <c r="C39" s="171" t="s">
        <v>863</v>
      </c>
      <c r="D39" s="171" t="s">
        <v>887</v>
      </c>
      <c r="E39" s="171" t="s">
        <v>624</v>
      </c>
      <c r="F39" s="170">
        <f>'Truck Lay Bye'!F4</f>
        <v>4</v>
      </c>
      <c r="G39" s="280"/>
      <c r="H39" s="280"/>
      <c r="I39" s="282"/>
      <c r="J39" s="170" t="s">
        <v>1093</v>
      </c>
    </row>
    <row r="40" spans="1:11" x14ac:dyDescent="0.9">
      <c r="A40" s="169">
        <f t="shared" si="1"/>
        <v>2.0499999999999989</v>
      </c>
      <c r="B40" s="170" t="s">
        <v>1085</v>
      </c>
      <c r="C40" s="171" t="s">
        <v>863</v>
      </c>
      <c r="D40" s="171" t="s">
        <v>902</v>
      </c>
      <c r="E40" s="171" t="s">
        <v>790</v>
      </c>
      <c r="F40" s="280">
        <f>'Village boards'!G10+'Village boards'!G12</f>
        <v>2.1960000000000002</v>
      </c>
      <c r="G40" s="280"/>
      <c r="H40" s="280"/>
      <c r="I40" s="282"/>
      <c r="J40" s="170" t="s">
        <v>1094</v>
      </c>
    </row>
    <row r="41" spans="1:11" x14ac:dyDescent="0.9">
      <c r="A41" s="169">
        <f t="shared" si="1"/>
        <v>2.0599999999999987</v>
      </c>
      <c r="B41" s="170" t="s">
        <v>1085</v>
      </c>
      <c r="C41" s="171" t="s">
        <v>863</v>
      </c>
      <c r="D41" s="171" t="s">
        <v>903</v>
      </c>
      <c r="E41" s="171" t="s">
        <v>790</v>
      </c>
      <c r="F41" s="280">
        <f>'Village boards'!G2+'Village boards'!G3+'Village boards'!G5+'Village boards'!G6+'Village boards'!G11</f>
        <v>7.3936000000000011</v>
      </c>
      <c r="G41" s="280"/>
      <c r="H41" s="280"/>
      <c r="I41" s="282"/>
      <c r="J41" s="170" t="s">
        <v>1094</v>
      </c>
    </row>
    <row r="42" spans="1:11" x14ac:dyDescent="0.9">
      <c r="A42" s="169">
        <f t="shared" si="1"/>
        <v>2.0699999999999985</v>
      </c>
      <c r="B42" s="170" t="s">
        <v>1085</v>
      </c>
      <c r="C42" s="171" t="s">
        <v>863</v>
      </c>
      <c r="D42" s="171" t="s">
        <v>905</v>
      </c>
      <c r="E42" s="171" t="s">
        <v>790</v>
      </c>
      <c r="F42" s="280">
        <f>'Village boards'!G7</f>
        <v>2.16</v>
      </c>
      <c r="G42" s="280"/>
      <c r="H42" s="280"/>
      <c r="I42" s="282"/>
      <c r="J42" s="170" t="s">
        <v>1094</v>
      </c>
    </row>
    <row r="43" spans="1:11" x14ac:dyDescent="0.9">
      <c r="A43" s="169">
        <f t="shared" si="1"/>
        <v>2.0799999999999983</v>
      </c>
      <c r="B43" s="170" t="s">
        <v>1085</v>
      </c>
      <c r="C43" s="171" t="s">
        <v>863</v>
      </c>
      <c r="D43" s="171" t="s">
        <v>904</v>
      </c>
      <c r="E43" s="171" t="s">
        <v>790</v>
      </c>
      <c r="F43" s="280">
        <f>'Village boards'!G4+'Village boards'!G8+'Village boards'!G9</f>
        <v>6.588000000000001</v>
      </c>
      <c r="G43" s="280"/>
      <c r="H43" s="280"/>
      <c r="I43" s="282"/>
      <c r="J43" s="170" t="s">
        <v>1094</v>
      </c>
    </row>
    <row r="44" spans="1:11" x14ac:dyDescent="0.9">
      <c r="A44" s="169">
        <f t="shared" si="1"/>
        <v>2.0899999999999981</v>
      </c>
      <c r="B44" s="170" t="s">
        <v>1081</v>
      </c>
      <c r="C44" s="171" t="s">
        <v>863</v>
      </c>
      <c r="D44" s="171" t="s">
        <v>1082</v>
      </c>
      <c r="E44" s="171" t="s">
        <v>790</v>
      </c>
      <c r="F44" s="280">
        <f>Abstract_Junction!E8</f>
        <v>433</v>
      </c>
      <c r="G44" s="280"/>
      <c r="H44" s="280"/>
      <c r="I44" s="282"/>
      <c r="J44" s="170" t="s">
        <v>1093</v>
      </c>
    </row>
    <row r="45" spans="1:11" x14ac:dyDescent="0.9">
      <c r="A45" s="169">
        <f t="shared" si="1"/>
        <v>2.0999999999999979</v>
      </c>
      <c r="B45" s="170" t="s">
        <v>900</v>
      </c>
      <c r="C45" s="171" t="s">
        <v>863</v>
      </c>
      <c r="D45" s="171" t="s">
        <v>818</v>
      </c>
      <c r="E45" s="171" t="s">
        <v>624</v>
      </c>
      <c r="F45" s="170">
        <f>'1033 Helpline '!G34</f>
        <v>62</v>
      </c>
      <c r="G45" s="280"/>
      <c r="H45" s="280"/>
      <c r="I45" s="282"/>
      <c r="J45" s="170" t="s">
        <v>1093</v>
      </c>
    </row>
    <row r="46" spans="1:11" x14ac:dyDescent="0.9">
      <c r="A46" s="169">
        <f t="shared" si="1"/>
        <v>2.1099999999999977</v>
      </c>
      <c r="B46" s="170" t="s">
        <v>901</v>
      </c>
      <c r="C46" s="171" t="s">
        <v>863</v>
      </c>
      <c r="D46" s="171" t="s">
        <v>817</v>
      </c>
      <c r="E46" s="171" t="s">
        <v>624</v>
      </c>
      <c r="F46" s="170">
        <f>'Heavy Vehicle Keep Left'!G34</f>
        <v>62</v>
      </c>
      <c r="G46" s="280"/>
      <c r="H46" s="280"/>
      <c r="I46" s="282"/>
      <c r="J46" s="170" t="s">
        <v>1093</v>
      </c>
    </row>
    <row r="47" spans="1:11" ht="409.5" x14ac:dyDescent="0.9">
      <c r="A47" s="278">
        <f>A35+1</f>
        <v>3</v>
      </c>
      <c r="B47" s="279" t="s">
        <v>1098</v>
      </c>
      <c r="C47" s="171"/>
      <c r="D47" s="171"/>
      <c r="E47" s="171"/>
      <c r="F47" s="170"/>
      <c r="G47" s="280"/>
      <c r="H47" s="280"/>
      <c r="I47" s="282"/>
      <c r="J47" s="170"/>
    </row>
    <row r="48" spans="1:11" x14ac:dyDescent="0.9">
      <c r="A48" s="169">
        <f>A47+0.01</f>
        <v>3.01</v>
      </c>
      <c r="B48" s="170" t="s">
        <v>1078</v>
      </c>
      <c r="C48" s="171" t="s">
        <v>863</v>
      </c>
      <c r="D48" s="171" t="s">
        <v>1079</v>
      </c>
      <c r="E48" s="171" t="s">
        <v>790</v>
      </c>
      <c r="F48" s="280">
        <f>Abstract_Junction!E6</f>
        <v>2500.5120000000002</v>
      </c>
      <c r="G48" s="280"/>
      <c r="H48" s="280"/>
      <c r="I48" s="282"/>
      <c r="J48" s="170" t="s">
        <v>1095</v>
      </c>
    </row>
    <row r="49" spans="1:10" x14ac:dyDescent="0.9">
      <c r="A49" s="169">
        <f>A48+0.01</f>
        <v>3.0199999999999996</v>
      </c>
      <c r="B49" s="170" t="s">
        <v>1080</v>
      </c>
      <c r="C49" s="171" t="s">
        <v>863</v>
      </c>
      <c r="D49" s="171" t="s">
        <v>1079</v>
      </c>
      <c r="E49" s="171" t="s">
        <v>790</v>
      </c>
      <c r="F49" s="280">
        <f>Abstract_Junction!E7</f>
        <v>558.15</v>
      </c>
      <c r="G49" s="280"/>
      <c r="H49" s="280"/>
      <c r="I49" s="282"/>
      <c r="J49" s="170" t="s">
        <v>1095</v>
      </c>
    </row>
    <row r="50" spans="1:10" ht="258" x14ac:dyDescent="0.9">
      <c r="A50" s="278">
        <f>A47+1</f>
        <v>4</v>
      </c>
      <c r="B50" s="172" t="s">
        <v>889</v>
      </c>
      <c r="C50" s="170"/>
      <c r="D50" s="170"/>
      <c r="E50" s="170"/>
      <c r="F50" s="170"/>
      <c r="G50" s="280"/>
      <c r="H50" s="280"/>
      <c r="I50" s="170"/>
      <c r="J50" s="170"/>
    </row>
    <row r="51" spans="1:10" x14ac:dyDescent="0.9">
      <c r="A51" s="169">
        <f>A50+0.01</f>
        <v>4.01</v>
      </c>
      <c r="B51" s="170" t="s">
        <v>864</v>
      </c>
      <c r="C51" s="171" t="s">
        <v>863</v>
      </c>
      <c r="D51" s="171" t="s">
        <v>554</v>
      </c>
      <c r="E51" s="171" t="s">
        <v>624</v>
      </c>
      <c r="F51" s="170">
        <f>'MCW Hazard MarkerBHS'!I308</f>
        <v>37</v>
      </c>
      <c r="G51" s="280"/>
      <c r="H51" s="280"/>
      <c r="I51" s="282"/>
      <c r="J51" s="170"/>
    </row>
    <row r="52" spans="1:10" x14ac:dyDescent="0.9">
      <c r="A52" s="169">
        <f>A51+0.01</f>
        <v>4.0199999999999996</v>
      </c>
      <c r="B52" s="170" t="s">
        <v>867</v>
      </c>
      <c r="C52" s="171" t="s">
        <v>868</v>
      </c>
      <c r="D52" s="171">
        <v>900</v>
      </c>
      <c r="E52" s="171" t="s">
        <v>624</v>
      </c>
      <c r="F52" s="170">
        <f>'Gap In Median BHS'!I77</f>
        <v>3</v>
      </c>
      <c r="G52" s="280"/>
      <c r="H52" s="280"/>
      <c r="I52" s="282"/>
      <c r="J52" s="170"/>
    </row>
    <row r="53" spans="1:10" x14ac:dyDescent="0.9">
      <c r="A53" s="169">
        <f>A52+0.01</f>
        <v>4.0299999999999994</v>
      </c>
      <c r="B53" s="170" t="s">
        <v>870</v>
      </c>
      <c r="C53" s="171" t="s">
        <v>741</v>
      </c>
      <c r="D53" s="171">
        <v>900</v>
      </c>
      <c r="E53" s="171" t="s">
        <v>624</v>
      </c>
      <c r="F53" s="170">
        <f>'No Parking'!H6</f>
        <v>1</v>
      </c>
      <c r="G53" s="280"/>
      <c r="H53" s="280"/>
      <c r="I53" s="282"/>
      <c r="J53" s="170"/>
    </row>
    <row r="54" spans="1:10" x14ac:dyDescent="0.9">
      <c r="A54" s="169">
        <f>A53+0.01</f>
        <v>4.0399999999999991</v>
      </c>
      <c r="B54" s="170" t="s">
        <v>872</v>
      </c>
      <c r="C54" s="171" t="s">
        <v>868</v>
      </c>
      <c r="D54" s="171">
        <v>900</v>
      </c>
      <c r="E54" s="171" t="s">
        <v>624</v>
      </c>
      <c r="F54" s="170">
        <f>'Traffic Merging Left'!I17</f>
        <v>2</v>
      </c>
      <c r="G54" s="280"/>
      <c r="H54" s="280"/>
      <c r="I54" s="282"/>
      <c r="J54" s="170"/>
    </row>
    <row r="55" spans="1:10" x14ac:dyDescent="0.9">
      <c r="A55" s="169">
        <f t="shared" ref="A55:A77" si="2">A54+0.01</f>
        <v>4.0499999999999989</v>
      </c>
      <c r="B55" s="170" t="s">
        <v>874</v>
      </c>
      <c r="C55" s="171" t="s">
        <v>863</v>
      </c>
      <c r="D55" s="171" t="s">
        <v>580</v>
      </c>
      <c r="E55" s="171" t="s">
        <v>624</v>
      </c>
      <c r="F55" s="170">
        <f>Chevron!I69</f>
        <v>34</v>
      </c>
      <c r="G55" s="280"/>
      <c r="H55" s="280"/>
      <c r="I55" s="282"/>
      <c r="J55" s="170"/>
    </row>
    <row r="56" spans="1:10" x14ac:dyDescent="0.9">
      <c r="A56" s="169">
        <f t="shared" si="2"/>
        <v>4.0599999999999987</v>
      </c>
      <c r="B56" s="170" t="s">
        <v>875</v>
      </c>
      <c r="C56" s="171" t="s">
        <v>863</v>
      </c>
      <c r="D56" s="171" t="s">
        <v>592</v>
      </c>
      <c r="E56" s="171" t="s">
        <v>624</v>
      </c>
      <c r="F56" s="170">
        <f>'Max Speed Limit Vehicle Type '!H20</f>
        <v>13</v>
      </c>
      <c r="G56" s="280"/>
      <c r="H56" s="280"/>
      <c r="I56" s="282"/>
      <c r="J56" s="170"/>
    </row>
    <row r="57" spans="1:10" x14ac:dyDescent="0.9">
      <c r="A57" s="169">
        <f t="shared" si="2"/>
        <v>4.0699999999999985</v>
      </c>
      <c r="B57" s="170" t="s">
        <v>890</v>
      </c>
      <c r="C57" s="171" t="s">
        <v>863</v>
      </c>
      <c r="D57" s="171" t="s">
        <v>582</v>
      </c>
      <c r="E57" s="171" t="s">
        <v>624</v>
      </c>
      <c r="F57" s="170">
        <f>'Two Way Hazard marker'!I49</f>
        <v>9</v>
      </c>
      <c r="G57" s="280"/>
      <c r="H57" s="280"/>
      <c r="I57" s="282"/>
      <c r="J57" s="170"/>
    </row>
    <row r="58" spans="1:10" x14ac:dyDescent="0.9">
      <c r="A58" s="169">
        <f t="shared" si="2"/>
        <v>4.0799999999999983</v>
      </c>
      <c r="B58" s="170" t="s">
        <v>654</v>
      </c>
      <c r="C58" s="171" t="s">
        <v>741</v>
      </c>
      <c r="D58" s="171">
        <v>900</v>
      </c>
      <c r="E58" s="171" t="s">
        <v>624</v>
      </c>
      <c r="F58" s="170">
        <f>'Pass Either Side'!H8</f>
        <v>6</v>
      </c>
      <c r="G58" s="280"/>
      <c r="H58" s="280"/>
      <c r="I58" s="282"/>
      <c r="J58" s="170"/>
    </row>
    <row r="59" spans="1:10" x14ac:dyDescent="0.9">
      <c r="A59" s="169">
        <f t="shared" si="2"/>
        <v>4.0899999999999981</v>
      </c>
      <c r="B59" s="170" t="s">
        <v>878</v>
      </c>
      <c r="C59" s="171" t="s">
        <v>868</v>
      </c>
      <c r="D59" s="171">
        <v>900</v>
      </c>
      <c r="E59" s="171" t="s">
        <v>624</v>
      </c>
      <c r="F59" s="170">
        <f>'Pedestrian crossing'!I76</f>
        <v>3</v>
      </c>
      <c r="G59" s="280"/>
      <c r="H59" s="280"/>
      <c r="I59" s="282"/>
      <c r="J59" s="170"/>
    </row>
    <row r="60" spans="1:10" x14ac:dyDescent="0.9">
      <c r="A60" s="169">
        <f t="shared" si="2"/>
        <v>4.0999999999999979</v>
      </c>
      <c r="B60" s="170" t="s">
        <v>891</v>
      </c>
      <c r="C60" s="171" t="s">
        <v>863</v>
      </c>
      <c r="D60" s="171" t="s">
        <v>736</v>
      </c>
      <c r="E60" s="171" t="s">
        <v>624</v>
      </c>
      <c r="F60" s="170">
        <f>'Route Marker'!I17</f>
        <v>6</v>
      </c>
      <c r="G60" s="280"/>
      <c r="H60" s="280"/>
      <c r="I60" s="282"/>
      <c r="J60" s="170"/>
    </row>
    <row r="61" spans="1:10" x14ac:dyDescent="0.9">
      <c r="A61" s="169">
        <f t="shared" si="2"/>
        <v>4.1099999999999977</v>
      </c>
      <c r="B61" s="170" t="s">
        <v>1085</v>
      </c>
      <c r="C61" s="171" t="s">
        <v>863</v>
      </c>
      <c r="D61" s="171" t="s">
        <v>32</v>
      </c>
      <c r="E61" s="171" t="s">
        <v>790</v>
      </c>
      <c r="F61" s="280">
        <f>'Village boards'!G49</f>
        <v>5.9535999999999998</v>
      </c>
      <c r="G61" s="280"/>
      <c r="H61" s="280"/>
      <c r="I61" s="282"/>
      <c r="J61" s="170" t="s">
        <v>888</v>
      </c>
    </row>
    <row r="62" spans="1:10" x14ac:dyDescent="0.9">
      <c r="A62" s="169">
        <f t="shared" si="2"/>
        <v>4.1199999999999974</v>
      </c>
      <c r="B62" s="170" t="s">
        <v>1085</v>
      </c>
      <c r="C62" s="171" t="s">
        <v>863</v>
      </c>
      <c r="D62" s="171" t="s">
        <v>52</v>
      </c>
      <c r="E62" s="171" t="s">
        <v>790</v>
      </c>
      <c r="F62" s="280">
        <f>'Village boards'!G50</f>
        <v>14.06</v>
      </c>
      <c r="G62" s="280"/>
      <c r="H62" s="280"/>
      <c r="I62" s="282"/>
      <c r="J62" s="170" t="s">
        <v>888</v>
      </c>
    </row>
    <row r="63" spans="1:10" x14ac:dyDescent="0.9">
      <c r="A63" s="169">
        <f t="shared" si="2"/>
        <v>4.1299999999999972</v>
      </c>
      <c r="B63" s="170" t="s">
        <v>1085</v>
      </c>
      <c r="C63" s="171" t="s">
        <v>863</v>
      </c>
      <c r="D63" s="171" t="s">
        <v>63</v>
      </c>
      <c r="E63" s="171" t="s">
        <v>790</v>
      </c>
      <c r="F63" s="280">
        <f>'Village boards'!G51</f>
        <v>2.2000000000000002</v>
      </c>
      <c r="G63" s="280"/>
      <c r="H63" s="280"/>
      <c r="I63" s="282"/>
      <c r="J63" s="170" t="s">
        <v>888</v>
      </c>
    </row>
    <row r="64" spans="1:10" x14ac:dyDescent="0.9">
      <c r="A64" s="169">
        <f t="shared" si="2"/>
        <v>4.139999999999997</v>
      </c>
      <c r="B64" s="170" t="s">
        <v>1085</v>
      </c>
      <c r="C64" s="171" t="s">
        <v>863</v>
      </c>
      <c r="D64" s="171" t="s">
        <v>95</v>
      </c>
      <c r="E64" s="171" t="s">
        <v>790</v>
      </c>
      <c r="F64" s="280">
        <f>'Village boards'!G52</f>
        <v>17.568000000000001</v>
      </c>
      <c r="G64" s="280"/>
      <c r="H64" s="280"/>
      <c r="I64" s="282"/>
      <c r="J64" s="170" t="s">
        <v>888</v>
      </c>
    </row>
    <row r="65" spans="1:10" x14ac:dyDescent="0.9">
      <c r="A65" s="169">
        <f t="shared" si="2"/>
        <v>4.1499999999999968</v>
      </c>
      <c r="B65" s="170" t="s">
        <v>1085</v>
      </c>
      <c r="C65" s="171" t="s">
        <v>863</v>
      </c>
      <c r="D65" s="171" t="s">
        <v>205</v>
      </c>
      <c r="E65" s="171" t="s">
        <v>790</v>
      </c>
      <c r="F65" s="280">
        <f>'Village boards'!G53</f>
        <v>13.5</v>
      </c>
      <c r="G65" s="280"/>
      <c r="H65" s="280"/>
      <c r="I65" s="282"/>
      <c r="J65" s="170" t="s">
        <v>888</v>
      </c>
    </row>
    <row r="66" spans="1:10" x14ac:dyDescent="0.9">
      <c r="A66" s="169">
        <f t="shared" si="2"/>
        <v>4.1599999999999966</v>
      </c>
      <c r="B66" s="170" t="s">
        <v>1085</v>
      </c>
      <c r="C66" s="171" t="s">
        <v>863</v>
      </c>
      <c r="D66" s="171" t="s">
        <v>218</v>
      </c>
      <c r="E66" s="171" t="s">
        <v>790</v>
      </c>
      <c r="F66" s="280">
        <f>'Village boards'!G54</f>
        <v>9</v>
      </c>
      <c r="G66" s="280"/>
      <c r="H66" s="280"/>
      <c r="I66" s="282"/>
      <c r="J66" s="170" t="s">
        <v>888</v>
      </c>
    </row>
    <row r="67" spans="1:10" x14ac:dyDescent="0.9">
      <c r="A67" s="169">
        <f t="shared" si="2"/>
        <v>4.1699999999999964</v>
      </c>
      <c r="B67" s="170" t="s">
        <v>1085</v>
      </c>
      <c r="C67" s="171" t="s">
        <v>863</v>
      </c>
      <c r="D67" s="171" t="s">
        <v>230</v>
      </c>
      <c r="E67" s="171" t="s">
        <v>790</v>
      </c>
      <c r="F67" s="280">
        <f>'Village boards'!G55</f>
        <v>1.5625</v>
      </c>
      <c r="G67" s="280"/>
      <c r="H67" s="280"/>
      <c r="I67" s="282"/>
      <c r="J67" s="170" t="s">
        <v>888</v>
      </c>
    </row>
    <row r="68" spans="1:10" x14ac:dyDescent="0.9">
      <c r="A68" s="169">
        <f t="shared" si="2"/>
        <v>4.1799999999999962</v>
      </c>
      <c r="B68" s="170" t="s">
        <v>1085</v>
      </c>
      <c r="C68" s="171" t="s">
        <v>863</v>
      </c>
      <c r="D68" s="171" t="s">
        <v>456</v>
      </c>
      <c r="E68" s="171" t="s">
        <v>790</v>
      </c>
      <c r="F68" s="280">
        <f>'Village boards'!G56</f>
        <v>8.85</v>
      </c>
      <c r="G68" s="280"/>
      <c r="H68" s="280"/>
      <c r="I68" s="282"/>
      <c r="J68" s="170" t="s">
        <v>888</v>
      </c>
    </row>
    <row r="69" spans="1:10" x14ac:dyDescent="0.9">
      <c r="A69" s="169">
        <f t="shared" si="2"/>
        <v>4.1899999999999959</v>
      </c>
      <c r="B69" s="170" t="s">
        <v>1085</v>
      </c>
      <c r="C69" s="171" t="s">
        <v>863</v>
      </c>
      <c r="D69" s="171" t="s">
        <v>473</v>
      </c>
      <c r="E69" s="171" t="s">
        <v>790</v>
      </c>
      <c r="F69" s="280">
        <f>'Village boards'!G57</f>
        <v>2.88</v>
      </c>
      <c r="G69" s="280"/>
      <c r="H69" s="280"/>
      <c r="I69" s="282"/>
      <c r="J69" s="170" t="s">
        <v>888</v>
      </c>
    </row>
    <row r="70" spans="1:10" x14ac:dyDescent="0.9">
      <c r="A70" s="169">
        <f t="shared" si="2"/>
        <v>4.1999999999999957</v>
      </c>
      <c r="B70" s="170" t="s">
        <v>1085</v>
      </c>
      <c r="C70" s="171" t="s">
        <v>863</v>
      </c>
      <c r="D70" s="171" t="s">
        <v>154</v>
      </c>
      <c r="E70" s="171" t="s">
        <v>790</v>
      </c>
      <c r="F70" s="280">
        <f>'Village boards'!G58</f>
        <v>4.3920000000000003</v>
      </c>
      <c r="G70" s="280"/>
      <c r="H70" s="280"/>
      <c r="I70" s="282"/>
      <c r="J70" s="170" t="s">
        <v>888</v>
      </c>
    </row>
    <row r="71" spans="1:10" x14ac:dyDescent="0.9">
      <c r="A71" s="169">
        <f t="shared" si="2"/>
        <v>4.2099999999999955</v>
      </c>
      <c r="B71" s="170" t="s">
        <v>1085</v>
      </c>
      <c r="C71" s="171" t="s">
        <v>863</v>
      </c>
      <c r="D71" s="171" t="s">
        <v>393</v>
      </c>
      <c r="E71" s="171" t="s">
        <v>790</v>
      </c>
      <c r="F71" s="280">
        <f>'Village boards'!G59</f>
        <v>14.25</v>
      </c>
      <c r="G71" s="280"/>
      <c r="H71" s="280"/>
      <c r="I71" s="282"/>
      <c r="J71" s="170" t="s">
        <v>888</v>
      </c>
    </row>
    <row r="72" spans="1:10" x14ac:dyDescent="0.9">
      <c r="A72" s="169">
        <f t="shared" si="2"/>
        <v>4.2199999999999953</v>
      </c>
      <c r="B72" s="170" t="s">
        <v>1085</v>
      </c>
      <c r="C72" s="171" t="s">
        <v>863</v>
      </c>
      <c r="D72" s="171" t="s">
        <v>112</v>
      </c>
      <c r="E72" s="171" t="s">
        <v>790</v>
      </c>
      <c r="F72" s="280">
        <f>'Village boards'!G60</f>
        <v>2.16</v>
      </c>
      <c r="G72" s="280"/>
      <c r="H72" s="280"/>
      <c r="I72" s="282"/>
      <c r="J72" s="170" t="s">
        <v>888</v>
      </c>
    </row>
    <row r="73" spans="1:10" x14ac:dyDescent="0.9">
      <c r="A73" s="169">
        <f t="shared" si="2"/>
        <v>4.2299999999999951</v>
      </c>
      <c r="B73" s="170" t="s">
        <v>892</v>
      </c>
      <c r="C73" s="171" t="s">
        <v>863</v>
      </c>
      <c r="D73" s="171" t="s">
        <v>906</v>
      </c>
      <c r="E73" s="171" t="s">
        <v>790</v>
      </c>
      <c r="F73" s="280">
        <f>' Maigalganj toll sign boards'!$I$4</f>
        <v>59.071999999999996</v>
      </c>
      <c r="G73" s="280"/>
      <c r="H73" s="280"/>
      <c r="I73" s="282"/>
      <c r="J73" s="170"/>
    </row>
    <row r="74" spans="1:10" x14ac:dyDescent="0.9">
      <c r="A74" s="169">
        <f t="shared" si="2"/>
        <v>4.2399999999999949</v>
      </c>
      <c r="B74" s="170" t="s">
        <v>893</v>
      </c>
      <c r="C74" s="171" t="s">
        <v>863</v>
      </c>
      <c r="D74" s="171" t="s">
        <v>907</v>
      </c>
      <c r="E74" s="171" t="s">
        <v>790</v>
      </c>
      <c r="F74" s="280">
        <f>' Maigalganj toll sign boards'!$I$5+' signboard faridToll faridpur'!I5</f>
        <v>64.8</v>
      </c>
      <c r="G74" s="280"/>
      <c r="H74" s="280"/>
      <c r="I74" s="282"/>
      <c r="J74" s="170"/>
    </row>
    <row r="75" spans="1:10" x14ac:dyDescent="0.9">
      <c r="A75" s="169">
        <f t="shared" si="2"/>
        <v>4.2499999999999947</v>
      </c>
      <c r="B75" s="170" t="s">
        <v>894</v>
      </c>
      <c r="C75" s="171" t="s">
        <v>863</v>
      </c>
      <c r="D75" s="171" t="s">
        <v>908</v>
      </c>
      <c r="E75" s="171" t="s">
        <v>790</v>
      </c>
      <c r="F75" s="280">
        <f>' signboard faridToll faridpur'!$I$4</f>
        <v>1.08</v>
      </c>
      <c r="G75" s="280"/>
      <c r="H75" s="280"/>
      <c r="I75" s="282"/>
      <c r="J75" s="170"/>
    </row>
    <row r="76" spans="1:10" x14ac:dyDescent="0.9">
      <c r="A76" s="169">
        <f t="shared" si="2"/>
        <v>4.2599999999999945</v>
      </c>
      <c r="B76" s="170" t="s">
        <v>895</v>
      </c>
      <c r="C76" s="171" t="s">
        <v>863</v>
      </c>
      <c r="D76" s="171" t="s">
        <v>909</v>
      </c>
      <c r="E76" s="171" t="s">
        <v>790</v>
      </c>
      <c r="F76" s="280">
        <f>' signboard faridToll faridpur'!I6</f>
        <v>4.32</v>
      </c>
      <c r="G76" s="280"/>
      <c r="H76" s="280"/>
      <c r="I76" s="282"/>
      <c r="J76" s="170"/>
    </row>
    <row r="77" spans="1:10" x14ac:dyDescent="0.9">
      <c r="A77" s="169">
        <f t="shared" si="2"/>
        <v>4.2699999999999942</v>
      </c>
      <c r="B77" s="170" t="s">
        <v>897</v>
      </c>
      <c r="C77" s="171" t="s">
        <v>863</v>
      </c>
      <c r="D77" s="171" t="s">
        <v>910</v>
      </c>
      <c r="E77" s="171" t="s">
        <v>790</v>
      </c>
      <c r="F77" s="280">
        <f>(Gantry!H8)*(27*1.5)</f>
        <v>81</v>
      </c>
      <c r="G77" s="280"/>
      <c r="H77" s="280"/>
      <c r="I77" s="282"/>
      <c r="J77" s="170"/>
    </row>
    <row r="78" spans="1:10" ht="301" x14ac:dyDescent="0.9">
      <c r="A78" s="273">
        <f>A50+1</f>
        <v>5</v>
      </c>
      <c r="B78" s="272" t="s">
        <v>1088</v>
      </c>
      <c r="C78" s="253"/>
      <c r="D78" s="253"/>
      <c r="E78" s="274" t="s">
        <v>624</v>
      </c>
      <c r="F78" s="283">
        <f>Delineator!I40</f>
        <v>311</v>
      </c>
      <c r="G78" s="281"/>
      <c r="H78" s="281"/>
      <c r="I78" s="284"/>
      <c r="J78" s="252"/>
    </row>
    <row r="79" spans="1:10" ht="150.5" x14ac:dyDescent="0.9">
      <c r="A79" s="273">
        <f>A78+1</f>
        <v>6</v>
      </c>
      <c r="B79" s="272" t="s">
        <v>1091</v>
      </c>
      <c r="C79" s="253"/>
      <c r="D79" s="253"/>
      <c r="E79" s="274" t="s">
        <v>624</v>
      </c>
      <c r="F79" s="283">
        <f>' signboard faridToll faridpur'!I10+' Maigalganj toll sign boards'!I9</f>
        <v>32</v>
      </c>
      <c r="G79" s="281"/>
      <c r="H79" s="281"/>
      <c r="I79" s="284"/>
      <c r="J79" s="252"/>
    </row>
    <row r="80" spans="1:10" x14ac:dyDescent="0.9">
      <c r="A80" s="251"/>
      <c r="B80" s="252"/>
      <c r="C80" s="253"/>
      <c r="D80" s="253"/>
      <c r="E80" s="253"/>
      <c r="F80" s="285"/>
      <c r="G80" s="286"/>
      <c r="H80" s="286"/>
      <c r="I80" s="286"/>
      <c r="J80" s="277" t="s">
        <v>1090</v>
      </c>
    </row>
    <row r="81" spans="1:10" x14ac:dyDescent="0.9">
      <c r="A81" s="173"/>
      <c r="B81" s="173"/>
      <c r="C81" s="173"/>
      <c r="D81" s="173"/>
      <c r="E81" s="173"/>
      <c r="F81" s="173"/>
      <c r="G81" s="173"/>
      <c r="H81" s="173"/>
      <c r="I81" s="254"/>
      <c r="J81" s="276" t="s">
        <v>1089</v>
      </c>
    </row>
  </sheetData>
  <mergeCells count="12">
    <mergeCell ref="I4:I5"/>
    <mergeCell ref="J4:J5"/>
    <mergeCell ref="A1:J1"/>
    <mergeCell ref="A2:J2"/>
    <mergeCell ref="A3:J3"/>
    <mergeCell ref="G4:H4"/>
    <mergeCell ref="A4:A5"/>
    <mergeCell ref="B4:B5"/>
    <mergeCell ref="C4:C5"/>
    <mergeCell ref="D4:D5"/>
    <mergeCell ref="E4:E5"/>
    <mergeCell ref="F4:F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A0920-F93F-411A-9B7C-F4A95FEC5268}">
  <sheetPr>
    <tabColor rgb="FF92D050"/>
  </sheetPr>
  <dimension ref="A1:G25"/>
  <sheetViews>
    <sheetView topLeftCell="A16" workbookViewId="0">
      <selection activeCell="L34" sqref="L34"/>
    </sheetView>
  </sheetViews>
  <sheetFormatPr defaultRowHeight="14.5" x14ac:dyDescent="0.35"/>
  <cols>
    <col min="2" max="2" width="14.453125" customWidth="1"/>
    <col min="3" max="3" width="12" customWidth="1"/>
    <col min="4" max="6" width="11.54296875" customWidth="1"/>
    <col min="7" max="7" width="13.90625" customWidth="1"/>
  </cols>
  <sheetData>
    <row r="1" spans="1:7" ht="14.4" customHeight="1" x14ac:dyDescent="0.35">
      <c r="A1" s="325" t="s">
        <v>706</v>
      </c>
      <c r="B1" s="328" t="s">
        <v>708</v>
      </c>
      <c r="C1" s="328" t="s">
        <v>709</v>
      </c>
      <c r="D1" s="325" t="s">
        <v>2</v>
      </c>
      <c r="E1" s="326" t="s">
        <v>781</v>
      </c>
      <c r="F1" s="326" t="s">
        <v>550</v>
      </c>
      <c r="G1" s="326" t="s">
        <v>6</v>
      </c>
    </row>
    <row r="2" spans="1:7" x14ac:dyDescent="0.35">
      <c r="A2" s="325" t="s">
        <v>706</v>
      </c>
      <c r="B2" s="329"/>
      <c r="C2" s="329"/>
      <c r="D2" s="325" t="s">
        <v>2</v>
      </c>
      <c r="E2" s="327"/>
      <c r="F2" s="327"/>
      <c r="G2" s="327"/>
    </row>
    <row r="3" spans="1:7" x14ac:dyDescent="0.35">
      <c r="A3" s="96">
        <v>1</v>
      </c>
      <c r="B3" s="97">
        <v>265.7</v>
      </c>
      <c r="C3" s="97">
        <v>265.89999999999998</v>
      </c>
      <c r="D3" s="160" t="s">
        <v>8</v>
      </c>
      <c r="E3" s="96" t="s">
        <v>819</v>
      </c>
      <c r="F3" s="96">
        <v>900</v>
      </c>
      <c r="G3" s="96"/>
    </row>
    <row r="4" spans="1:7" x14ac:dyDescent="0.35">
      <c r="A4" s="96">
        <v>2</v>
      </c>
      <c r="B4" s="97">
        <v>269.39999999999998</v>
      </c>
      <c r="C4" s="97">
        <v>269.7</v>
      </c>
      <c r="D4" s="160" t="s">
        <v>57</v>
      </c>
      <c r="E4" s="96" t="s">
        <v>819</v>
      </c>
      <c r="F4" s="96">
        <v>900</v>
      </c>
      <c r="G4" s="96"/>
    </row>
    <row r="5" spans="1:7" x14ac:dyDescent="0.35">
      <c r="A5" s="96">
        <v>3</v>
      </c>
      <c r="B5" s="97">
        <v>273</v>
      </c>
      <c r="C5" s="97">
        <v>273.60000000000002</v>
      </c>
      <c r="D5" s="160" t="s">
        <v>57</v>
      </c>
      <c r="E5" s="96" t="s">
        <v>819</v>
      </c>
      <c r="F5" s="96">
        <v>900</v>
      </c>
      <c r="G5" s="96"/>
    </row>
    <row r="6" spans="1:7" x14ac:dyDescent="0.35">
      <c r="A6" s="96">
        <v>4</v>
      </c>
      <c r="B6" s="97">
        <v>281.2</v>
      </c>
      <c r="C6" s="97">
        <v>281.39999999999998</v>
      </c>
      <c r="D6" s="160" t="s">
        <v>8</v>
      </c>
      <c r="E6" s="96" t="s">
        <v>819</v>
      </c>
      <c r="F6" s="96">
        <v>900</v>
      </c>
      <c r="G6" s="96"/>
    </row>
    <row r="7" spans="1:7" x14ac:dyDescent="0.35">
      <c r="A7" s="96">
        <v>5</v>
      </c>
      <c r="B7" s="97">
        <v>294</v>
      </c>
      <c r="C7" s="97">
        <v>294.89999999999998</v>
      </c>
      <c r="D7" s="96" t="s">
        <v>598</v>
      </c>
      <c r="E7" s="96" t="s">
        <v>819</v>
      </c>
      <c r="F7" s="96">
        <v>900</v>
      </c>
      <c r="G7" s="96"/>
    </row>
    <row r="8" spans="1:7" x14ac:dyDescent="0.35">
      <c r="A8" s="96">
        <v>6</v>
      </c>
      <c r="B8" s="97">
        <v>304.10000000000002</v>
      </c>
      <c r="C8" s="97">
        <v>304.89999999999998</v>
      </c>
      <c r="D8" s="96" t="s">
        <v>598</v>
      </c>
      <c r="E8" s="96" t="s">
        <v>819</v>
      </c>
      <c r="F8" s="96">
        <v>900</v>
      </c>
      <c r="G8" s="96"/>
    </row>
    <row r="9" spans="1:7" x14ac:dyDescent="0.35">
      <c r="A9" s="96">
        <v>7</v>
      </c>
      <c r="B9" s="97">
        <v>307</v>
      </c>
      <c r="C9" s="97">
        <v>307.39999999999998</v>
      </c>
      <c r="D9" s="96" t="s">
        <v>598</v>
      </c>
      <c r="E9" s="96" t="s">
        <v>819</v>
      </c>
      <c r="F9" s="96">
        <v>900</v>
      </c>
      <c r="G9" s="96"/>
    </row>
    <row r="10" spans="1:7" x14ac:dyDescent="0.35">
      <c r="A10" s="96">
        <v>8</v>
      </c>
      <c r="B10" s="97">
        <v>312.10000000000002</v>
      </c>
      <c r="C10" s="97">
        <v>312.5</v>
      </c>
      <c r="D10" s="96" t="s">
        <v>598</v>
      </c>
      <c r="E10" s="96" t="s">
        <v>819</v>
      </c>
      <c r="F10" s="96">
        <v>900</v>
      </c>
      <c r="G10" s="96"/>
    </row>
    <row r="11" spans="1:7" x14ac:dyDescent="0.35">
      <c r="A11" s="96">
        <v>9</v>
      </c>
      <c r="B11" s="97">
        <v>324.10000000000002</v>
      </c>
      <c r="C11" s="97">
        <v>326</v>
      </c>
      <c r="D11" s="96" t="s">
        <v>598</v>
      </c>
      <c r="E11" s="96" t="s">
        <v>819</v>
      </c>
      <c r="F11" s="96">
        <v>900</v>
      </c>
      <c r="G11" s="96"/>
    </row>
    <row r="12" spans="1:7" x14ac:dyDescent="0.35">
      <c r="A12" s="96">
        <v>10</v>
      </c>
      <c r="B12" s="97">
        <v>337</v>
      </c>
      <c r="C12" s="97">
        <v>337.6</v>
      </c>
      <c r="D12" s="96" t="s">
        <v>598</v>
      </c>
      <c r="E12" s="96" t="s">
        <v>819</v>
      </c>
      <c r="F12" s="96">
        <v>900</v>
      </c>
      <c r="G12" s="96"/>
    </row>
    <row r="13" spans="1:7" x14ac:dyDescent="0.35">
      <c r="A13" s="96">
        <v>11</v>
      </c>
      <c r="B13" s="97">
        <v>341.2</v>
      </c>
      <c r="C13" s="97">
        <v>341.8</v>
      </c>
      <c r="D13" s="96" t="s">
        <v>598</v>
      </c>
      <c r="E13" s="96" t="s">
        <v>819</v>
      </c>
      <c r="F13" s="96">
        <v>900</v>
      </c>
      <c r="G13" s="96"/>
    </row>
    <row r="14" spans="1:7" x14ac:dyDescent="0.35">
      <c r="A14" s="96">
        <v>12</v>
      </c>
      <c r="B14" s="97">
        <v>347</v>
      </c>
      <c r="C14" s="97">
        <v>348.7</v>
      </c>
      <c r="D14" s="96" t="s">
        <v>598</v>
      </c>
      <c r="E14" s="96" t="s">
        <v>819</v>
      </c>
      <c r="F14" s="96">
        <v>900</v>
      </c>
      <c r="G14" s="96"/>
    </row>
    <row r="15" spans="1:7" x14ac:dyDescent="0.35">
      <c r="A15" s="96">
        <v>13</v>
      </c>
      <c r="B15" s="97">
        <v>350.5</v>
      </c>
      <c r="C15" s="97">
        <v>350.9</v>
      </c>
      <c r="D15" s="160" t="s">
        <v>8</v>
      </c>
      <c r="E15" s="96" t="s">
        <v>819</v>
      </c>
      <c r="F15" s="96">
        <v>900</v>
      </c>
      <c r="G15" s="96"/>
    </row>
    <row r="16" spans="1:7" x14ac:dyDescent="0.35">
      <c r="A16" s="96">
        <v>14</v>
      </c>
      <c r="B16" s="97">
        <v>362</v>
      </c>
      <c r="C16" s="97">
        <v>362.15</v>
      </c>
      <c r="D16" s="96" t="s">
        <v>598</v>
      </c>
      <c r="E16" s="96" t="s">
        <v>819</v>
      </c>
      <c r="F16" s="96">
        <v>900</v>
      </c>
      <c r="G16" s="96"/>
    </row>
    <row r="17" spans="1:7" x14ac:dyDescent="0.35">
      <c r="A17" s="96">
        <v>15</v>
      </c>
      <c r="B17" s="97">
        <v>365.9</v>
      </c>
      <c r="C17" s="97">
        <v>366.6</v>
      </c>
      <c r="D17" s="96" t="s">
        <v>598</v>
      </c>
      <c r="E17" s="96" t="s">
        <v>819</v>
      </c>
      <c r="F17" s="96">
        <v>900</v>
      </c>
      <c r="G17" s="96"/>
    </row>
    <row r="18" spans="1:7" x14ac:dyDescent="0.35">
      <c r="A18" s="96">
        <v>16</v>
      </c>
      <c r="B18" s="97">
        <v>374.8</v>
      </c>
      <c r="C18" s="97">
        <v>374.95</v>
      </c>
      <c r="D18" s="96" t="s">
        <v>598</v>
      </c>
      <c r="E18" s="96" t="s">
        <v>819</v>
      </c>
      <c r="F18" s="96">
        <v>900</v>
      </c>
      <c r="G18" s="96"/>
    </row>
    <row r="19" spans="1:7" x14ac:dyDescent="0.35">
      <c r="A19" s="96">
        <v>17</v>
      </c>
      <c r="B19" s="97">
        <v>386</v>
      </c>
      <c r="C19" s="97">
        <v>386.5</v>
      </c>
      <c r="D19" s="96" t="s">
        <v>598</v>
      </c>
      <c r="E19" s="96" t="s">
        <v>819</v>
      </c>
      <c r="F19" s="96">
        <v>900</v>
      </c>
      <c r="G19" s="96"/>
    </row>
    <row r="20" spans="1:7" x14ac:dyDescent="0.35">
      <c r="A20" s="96">
        <v>18</v>
      </c>
      <c r="B20" s="97">
        <v>397.05</v>
      </c>
      <c r="C20" s="97">
        <v>398.7</v>
      </c>
      <c r="D20" s="96" t="s">
        <v>598</v>
      </c>
      <c r="E20" s="96" t="s">
        <v>819</v>
      </c>
      <c r="F20" s="96">
        <v>900</v>
      </c>
      <c r="G20" s="96"/>
    </row>
    <row r="21" spans="1:7" x14ac:dyDescent="0.35">
      <c r="A21" s="96">
        <v>19</v>
      </c>
      <c r="B21" s="97">
        <v>405.5</v>
      </c>
      <c r="C21" s="97">
        <v>406.1</v>
      </c>
      <c r="D21" s="96" t="s">
        <v>598</v>
      </c>
      <c r="E21" s="96" t="s">
        <v>819</v>
      </c>
      <c r="F21" s="96">
        <v>900</v>
      </c>
      <c r="G21" s="96"/>
    </row>
    <row r="22" spans="1:7" x14ac:dyDescent="0.35">
      <c r="A22" s="96">
        <v>20</v>
      </c>
      <c r="B22" s="97">
        <v>408.1</v>
      </c>
      <c r="C22" s="97">
        <v>408.4</v>
      </c>
      <c r="D22" s="160" t="s">
        <v>8</v>
      </c>
      <c r="E22" s="96" t="s">
        <v>819</v>
      </c>
      <c r="F22" s="96">
        <v>900</v>
      </c>
      <c r="G22" s="96"/>
    </row>
    <row r="23" spans="1:7" x14ac:dyDescent="0.35">
      <c r="A23" s="96">
        <v>21</v>
      </c>
      <c r="B23" s="97">
        <v>412.1</v>
      </c>
      <c r="C23" s="97">
        <v>412.4</v>
      </c>
      <c r="D23" s="96" t="s">
        <v>598</v>
      </c>
      <c r="E23" s="96" t="s">
        <v>819</v>
      </c>
      <c r="F23" s="96">
        <v>900</v>
      </c>
      <c r="G23" s="96"/>
    </row>
    <row r="24" spans="1:7" x14ac:dyDescent="0.35">
      <c r="A24" s="157">
        <v>22</v>
      </c>
      <c r="B24" s="158">
        <v>413.4</v>
      </c>
      <c r="C24" s="158">
        <v>415.5</v>
      </c>
      <c r="D24" s="157" t="s">
        <v>598</v>
      </c>
      <c r="E24" s="157" t="s">
        <v>819</v>
      </c>
      <c r="F24" s="157">
        <v>900</v>
      </c>
      <c r="G24" s="157"/>
    </row>
    <row r="25" spans="1:7" x14ac:dyDescent="0.35">
      <c r="A25" s="159"/>
      <c r="B25" s="159"/>
      <c r="C25" s="159"/>
      <c r="D25" s="262">
        <f>22*2</f>
        <v>44</v>
      </c>
      <c r="E25" s="26"/>
      <c r="F25" s="26"/>
      <c r="G25" s="159"/>
    </row>
  </sheetData>
  <mergeCells count="7">
    <mergeCell ref="A1:A2"/>
    <mergeCell ref="D1:D2"/>
    <mergeCell ref="G1:G2"/>
    <mergeCell ref="B1:B2"/>
    <mergeCell ref="C1:C2"/>
    <mergeCell ref="E1:E2"/>
    <mergeCell ref="F1:F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7383-7404-478F-9D6F-DD568FD29EAE}">
  <dimension ref="A1:I71"/>
  <sheetViews>
    <sheetView zoomScale="94" workbookViewId="0">
      <pane ySplit="1" topLeftCell="A67" activePane="bottomLeft" state="frozen"/>
      <selection activeCell="B5" sqref="B5"/>
      <selection pane="bottomLeft" activeCell="A70" sqref="A70"/>
    </sheetView>
  </sheetViews>
  <sheetFormatPr defaultRowHeight="14.5" x14ac:dyDescent="0.35"/>
  <cols>
    <col min="1" max="1" width="6.36328125" customWidth="1"/>
    <col min="2" max="2" width="14.6328125" customWidth="1"/>
    <col min="3" max="3" width="12.36328125" customWidth="1"/>
    <col min="4" max="4" width="13.90625" customWidth="1"/>
    <col min="5" max="5" width="18.81640625" customWidth="1"/>
    <col min="7" max="7" width="23.81640625" customWidth="1"/>
    <col min="8" max="8" width="19.54296875" customWidth="1"/>
    <col min="9" max="9" width="14.90625" customWidth="1"/>
  </cols>
  <sheetData>
    <row r="1" spans="1:9" ht="20" x14ac:dyDescent="0.35">
      <c r="A1" s="3" t="s">
        <v>0</v>
      </c>
      <c r="B1" s="3" t="s">
        <v>1</v>
      </c>
      <c r="C1" s="3" t="s">
        <v>2</v>
      </c>
      <c r="D1" s="3" t="s">
        <v>3</v>
      </c>
      <c r="E1" s="3" t="s">
        <v>21</v>
      </c>
      <c r="F1" s="3" t="s">
        <v>4</v>
      </c>
      <c r="G1" s="3" t="s">
        <v>5</v>
      </c>
      <c r="H1" s="3" t="s">
        <v>12</v>
      </c>
      <c r="I1" s="3" t="s">
        <v>6</v>
      </c>
    </row>
    <row r="2" spans="1:9" ht="20" x14ac:dyDescent="0.35">
      <c r="A2" s="2">
        <v>1</v>
      </c>
      <c r="B2" s="15" t="s">
        <v>43</v>
      </c>
      <c r="C2" s="14" t="s">
        <v>8</v>
      </c>
      <c r="D2" s="14" t="s">
        <v>19</v>
      </c>
      <c r="E2" s="14" t="s">
        <v>45</v>
      </c>
      <c r="F2" s="14">
        <v>1</v>
      </c>
      <c r="G2" s="14" t="s">
        <v>10</v>
      </c>
      <c r="H2" s="14" t="s">
        <v>561</v>
      </c>
      <c r="I2" s="14" t="s">
        <v>22</v>
      </c>
    </row>
    <row r="3" spans="1:9" ht="20" x14ac:dyDescent="0.35">
      <c r="A3" s="2">
        <v>2</v>
      </c>
      <c r="B3" s="15" t="s">
        <v>49</v>
      </c>
      <c r="C3" s="14" t="s">
        <v>8</v>
      </c>
      <c r="D3" s="14" t="s">
        <v>19</v>
      </c>
      <c r="E3" s="14" t="s">
        <v>45</v>
      </c>
      <c r="F3" s="14">
        <v>1</v>
      </c>
      <c r="G3" s="14" t="s">
        <v>10</v>
      </c>
      <c r="H3" s="14" t="s">
        <v>561</v>
      </c>
      <c r="I3" s="14" t="s">
        <v>22</v>
      </c>
    </row>
    <row r="4" spans="1:9" ht="20" x14ac:dyDescent="0.35">
      <c r="A4" s="2">
        <v>3</v>
      </c>
      <c r="B4" s="15" t="s">
        <v>76</v>
      </c>
      <c r="C4" s="14" t="s">
        <v>8</v>
      </c>
      <c r="D4" s="14" t="s">
        <v>19</v>
      </c>
      <c r="E4" s="14" t="s">
        <v>45</v>
      </c>
      <c r="F4" s="14">
        <v>1</v>
      </c>
      <c r="G4" s="14" t="s">
        <v>10</v>
      </c>
      <c r="H4" s="14" t="s">
        <v>561</v>
      </c>
      <c r="I4" s="14" t="s">
        <v>22</v>
      </c>
    </row>
    <row r="5" spans="1:9" ht="20" x14ac:dyDescent="0.35">
      <c r="A5" s="2">
        <v>4</v>
      </c>
      <c r="B5" s="15" t="s">
        <v>77</v>
      </c>
      <c r="C5" s="14" t="s">
        <v>8</v>
      </c>
      <c r="D5" s="14" t="s">
        <v>19</v>
      </c>
      <c r="E5" s="14" t="s">
        <v>45</v>
      </c>
      <c r="F5" s="14">
        <v>1</v>
      </c>
      <c r="G5" s="14" t="s">
        <v>10</v>
      </c>
      <c r="H5" s="14" t="s">
        <v>561</v>
      </c>
      <c r="I5" s="14" t="s">
        <v>22</v>
      </c>
    </row>
    <row r="6" spans="1:9" ht="20" x14ac:dyDescent="0.35">
      <c r="A6" s="2">
        <v>5</v>
      </c>
      <c r="B6" s="15" t="s">
        <v>81</v>
      </c>
      <c r="C6" s="14" t="s">
        <v>8</v>
      </c>
      <c r="D6" s="14" t="s">
        <v>19</v>
      </c>
      <c r="E6" s="14" t="s">
        <v>45</v>
      </c>
      <c r="F6" s="14">
        <v>1</v>
      </c>
      <c r="G6" s="14" t="s">
        <v>10</v>
      </c>
      <c r="H6" s="14" t="s">
        <v>561</v>
      </c>
      <c r="I6" s="14" t="s">
        <v>22</v>
      </c>
    </row>
    <row r="7" spans="1:9" ht="20" x14ac:dyDescent="0.35">
      <c r="A7" s="2">
        <v>6</v>
      </c>
      <c r="B7" s="15" t="s">
        <v>100</v>
      </c>
      <c r="C7" s="14" t="s">
        <v>8</v>
      </c>
      <c r="D7" s="14" t="s">
        <v>19</v>
      </c>
      <c r="E7" s="14" t="s">
        <v>45</v>
      </c>
      <c r="F7" s="14">
        <v>1</v>
      </c>
      <c r="G7" s="14" t="s">
        <v>10</v>
      </c>
      <c r="H7" s="14" t="s">
        <v>561</v>
      </c>
      <c r="I7" s="14" t="s">
        <v>22</v>
      </c>
    </row>
    <row r="8" spans="1:9" ht="20" x14ac:dyDescent="0.35">
      <c r="A8" s="2">
        <v>7</v>
      </c>
      <c r="B8" s="15" t="s">
        <v>118</v>
      </c>
      <c r="C8" s="14" t="s">
        <v>8</v>
      </c>
      <c r="D8" s="14" t="s">
        <v>19</v>
      </c>
      <c r="E8" s="14" t="s">
        <v>45</v>
      </c>
      <c r="F8" s="14">
        <v>1</v>
      </c>
      <c r="G8" s="14" t="s">
        <v>10</v>
      </c>
      <c r="H8" s="14" t="s">
        <v>561</v>
      </c>
      <c r="I8" s="14" t="s">
        <v>22</v>
      </c>
    </row>
    <row r="9" spans="1:9" ht="20" x14ac:dyDescent="0.35">
      <c r="A9" s="2">
        <v>8</v>
      </c>
      <c r="B9" s="15" t="s">
        <v>119</v>
      </c>
      <c r="C9" s="14" t="s">
        <v>8</v>
      </c>
      <c r="D9" s="14" t="s">
        <v>19</v>
      </c>
      <c r="E9" s="14" t="s">
        <v>45</v>
      </c>
      <c r="F9" s="14">
        <v>1</v>
      </c>
      <c r="G9" s="14" t="s">
        <v>10</v>
      </c>
      <c r="H9" s="14" t="s">
        <v>561</v>
      </c>
      <c r="I9" s="14" t="s">
        <v>22</v>
      </c>
    </row>
    <row r="10" spans="1:9" ht="20" x14ac:dyDescent="0.35">
      <c r="A10" s="2">
        <v>9</v>
      </c>
      <c r="B10" s="15" t="s">
        <v>120</v>
      </c>
      <c r="C10" s="14" t="s">
        <v>8</v>
      </c>
      <c r="D10" s="14" t="s">
        <v>19</v>
      </c>
      <c r="E10" s="14" t="s">
        <v>45</v>
      </c>
      <c r="F10" s="14">
        <v>1</v>
      </c>
      <c r="G10" s="14" t="s">
        <v>10</v>
      </c>
      <c r="H10" s="14" t="s">
        <v>561</v>
      </c>
      <c r="I10" s="14" t="s">
        <v>22</v>
      </c>
    </row>
    <row r="11" spans="1:9" ht="20" x14ac:dyDescent="0.35">
      <c r="A11" s="2">
        <v>10</v>
      </c>
      <c r="B11" s="14" t="s">
        <v>123</v>
      </c>
      <c r="C11" s="14" t="s">
        <v>8</v>
      </c>
      <c r="D11" s="14" t="s">
        <v>19</v>
      </c>
      <c r="E11" s="14" t="s">
        <v>45</v>
      </c>
      <c r="F11" s="14">
        <v>1</v>
      </c>
      <c r="G11" s="14" t="s">
        <v>10</v>
      </c>
      <c r="H11" s="14" t="s">
        <v>561</v>
      </c>
      <c r="I11" s="14" t="s">
        <v>22</v>
      </c>
    </row>
    <row r="12" spans="1:9" ht="20" x14ac:dyDescent="0.35">
      <c r="A12" s="2">
        <v>11</v>
      </c>
      <c r="B12" s="14" t="s">
        <v>228</v>
      </c>
      <c r="C12" s="14" t="s">
        <v>8</v>
      </c>
      <c r="D12" s="14" t="s">
        <v>19</v>
      </c>
      <c r="E12" s="14" t="s">
        <v>45</v>
      </c>
      <c r="F12" s="14">
        <v>1</v>
      </c>
      <c r="G12" s="14" t="s">
        <v>10</v>
      </c>
      <c r="H12" s="14" t="s">
        <v>561</v>
      </c>
      <c r="I12" s="14" t="s">
        <v>22</v>
      </c>
    </row>
    <row r="13" spans="1:9" ht="20" x14ac:dyDescent="0.35">
      <c r="A13" s="2">
        <v>12</v>
      </c>
      <c r="B13" s="14" t="s">
        <v>260</v>
      </c>
      <c r="C13" s="14" t="s">
        <v>8</v>
      </c>
      <c r="D13" s="14" t="s">
        <v>19</v>
      </c>
      <c r="E13" s="14" t="s">
        <v>45</v>
      </c>
      <c r="F13" s="14">
        <v>1</v>
      </c>
      <c r="G13" s="14" t="s">
        <v>10</v>
      </c>
      <c r="H13" s="14" t="s">
        <v>561</v>
      </c>
      <c r="I13" s="14" t="s">
        <v>22</v>
      </c>
    </row>
    <row r="14" spans="1:9" ht="20" x14ac:dyDescent="0.35">
      <c r="A14" s="2">
        <v>13</v>
      </c>
      <c r="B14" s="14" t="s">
        <v>262</v>
      </c>
      <c r="C14" s="14" t="s">
        <v>8</v>
      </c>
      <c r="D14" s="14" t="s">
        <v>19</v>
      </c>
      <c r="E14" s="14" t="s">
        <v>45</v>
      </c>
      <c r="F14" s="14">
        <v>1</v>
      </c>
      <c r="G14" s="14" t="s">
        <v>10</v>
      </c>
      <c r="H14" s="14" t="s">
        <v>561</v>
      </c>
      <c r="I14" s="14" t="s">
        <v>22</v>
      </c>
    </row>
    <row r="15" spans="1:9" ht="20" x14ac:dyDescent="0.35">
      <c r="A15" s="2">
        <v>14</v>
      </c>
      <c r="B15" s="14" t="s">
        <v>266</v>
      </c>
      <c r="C15" s="14" t="s">
        <v>8</v>
      </c>
      <c r="D15" s="14" t="s">
        <v>19</v>
      </c>
      <c r="E15" s="14" t="s">
        <v>45</v>
      </c>
      <c r="F15" s="14">
        <v>1</v>
      </c>
      <c r="G15" s="14" t="s">
        <v>10</v>
      </c>
      <c r="H15" s="14" t="s">
        <v>561</v>
      </c>
      <c r="I15" s="14" t="s">
        <v>22</v>
      </c>
    </row>
    <row r="16" spans="1:9" ht="20" x14ac:dyDescent="0.35">
      <c r="A16" s="2">
        <v>15</v>
      </c>
      <c r="B16" s="14" t="s">
        <v>270</v>
      </c>
      <c r="C16" s="14" t="s">
        <v>8</v>
      </c>
      <c r="D16" s="14" t="s">
        <v>19</v>
      </c>
      <c r="E16" s="14" t="s">
        <v>45</v>
      </c>
      <c r="F16" s="14">
        <v>1</v>
      </c>
      <c r="G16" s="14" t="s">
        <v>10</v>
      </c>
      <c r="H16" s="14" t="s">
        <v>561</v>
      </c>
      <c r="I16" s="14" t="s">
        <v>22</v>
      </c>
    </row>
    <row r="17" spans="1:9" ht="20" x14ac:dyDescent="0.35">
      <c r="A17" s="2">
        <v>16</v>
      </c>
      <c r="B17" s="15" t="s">
        <v>271</v>
      </c>
      <c r="C17" s="14" t="s">
        <v>8</v>
      </c>
      <c r="D17" s="14" t="s">
        <v>19</v>
      </c>
      <c r="E17" s="14" t="s">
        <v>45</v>
      </c>
      <c r="F17" s="14">
        <v>1</v>
      </c>
      <c r="G17" s="14" t="s">
        <v>10</v>
      </c>
      <c r="H17" s="14" t="s">
        <v>561</v>
      </c>
      <c r="I17" s="14" t="s">
        <v>22</v>
      </c>
    </row>
    <row r="18" spans="1:9" ht="20" x14ac:dyDescent="0.35">
      <c r="A18" s="2">
        <v>17</v>
      </c>
      <c r="B18" s="15" t="s">
        <v>272</v>
      </c>
      <c r="C18" s="14" t="s">
        <v>8</v>
      </c>
      <c r="D18" s="14" t="s">
        <v>19</v>
      </c>
      <c r="E18" s="14" t="s">
        <v>45</v>
      </c>
      <c r="F18" s="14">
        <v>1</v>
      </c>
      <c r="G18" s="14" t="s">
        <v>10</v>
      </c>
      <c r="H18" s="14" t="s">
        <v>561</v>
      </c>
      <c r="I18" s="14" t="s">
        <v>22</v>
      </c>
    </row>
    <row r="19" spans="1:9" ht="20" x14ac:dyDescent="0.35">
      <c r="A19" s="2">
        <v>18</v>
      </c>
      <c r="B19" s="15" t="s">
        <v>273</v>
      </c>
      <c r="C19" s="14" t="s">
        <v>8</v>
      </c>
      <c r="D19" s="14" t="s">
        <v>19</v>
      </c>
      <c r="E19" s="14" t="s">
        <v>45</v>
      </c>
      <c r="F19" s="14">
        <v>1</v>
      </c>
      <c r="G19" s="14" t="s">
        <v>10</v>
      </c>
      <c r="H19" s="14" t="s">
        <v>561</v>
      </c>
      <c r="I19" s="14" t="s">
        <v>22</v>
      </c>
    </row>
    <row r="20" spans="1:9" ht="20" x14ac:dyDescent="0.35">
      <c r="A20" s="2">
        <v>19</v>
      </c>
      <c r="B20" s="15" t="s">
        <v>290</v>
      </c>
      <c r="C20" s="14" t="s">
        <v>8</v>
      </c>
      <c r="D20" s="14" t="s">
        <v>19</v>
      </c>
      <c r="E20" s="14" t="s">
        <v>45</v>
      </c>
      <c r="F20" s="14">
        <v>1</v>
      </c>
      <c r="G20" s="14" t="s">
        <v>10</v>
      </c>
      <c r="H20" s="14" t="s">
        <v>561</v>
      </c>
      <c r="I20" s="14" t="s">
        <v>22</v>
      </c>
    </row>
    <row r="21" spans="1:9" ht="20" x14ac:dyDescent="0.35">
      <c r="A21" s="2">
        <v>20</v>
      </c>
      <c r="B21" s="15" t="s">
        <v>291</v>
      </c>
      <c r="C21" s="14" t="s">
        <v>8</v>
      </c>
      <c r="D21" s="14" t="s">
        <v>19</v>
      </c>
      <c r="E21" s="14" t="s">
        <v>45</v>
      </c>
      <c r="F21" s="14">
        <v>1</v>
      </c>
      <c r="G21" s="14" t="s">
        <v>10</v>
      </c>
      <c r="H21" s="14" t="s">
        <v>561</v>
      </c>
      <c r="I21" s="14" t="s">
        <v>22</v>
      </c>
    </row>
    <row r="22" spans="1:9" ht="20" x14ac:dyDescent="0.35">
      <c r="A22" s="2">
        <v>21</v>
      </c>
      <c r="B22" s="15" t="s">
        <v>297</v>
      </c>
      <c r="C22" s="14" t="s">
        <v>8</v>
      </c>
      <c r="D22" s="14" t="s">
        <v>19</v>
      </c>
      <c r="E22" s="14" t="s">
        <v>45</v>
      </c>
      <c r="F22" s="14">
        <v>1</v>
      </c>
      <c r="G22" s="14" t="s">
        <v>10</v>
      </c>
      <c r="H22" s="14" t="s">
        <v>561</v>
      </c>
      <c r="I22" s="14" t="s">
        <v>22</v>
      </c>
    </row>
    <row r="23" spans="1:9" ht="20" x14ac:dyDescent="0.35">
      <c r="A23" s="2">
        <v>22</v>
      </c>
      <c r="B23" s="15" t="s">
        <v>400</v>
      </c>
      <c r="C23" s="14" t="s">
        <v>8</v>
      </c>
      <c r="D23" s="14" t="s">
        <v>19</v>
      </c>
      <c r="E23" s="14" t="s">
        <v>45</v>
      </c>
      <c r="F23" s="14">
        <v>1</v>
      </c>
      <c r="G23" s="14" t="s">
        <v>10</v>
      </c>
      <c r="H23" s="14" t="s">
        <v>561</v>
      </c>
      <c r="I23" s="14" t="s">
        <v>22</v>
      </c>
    </row>
    <row r="24" spans="1:9" ht="20" x14ac:dyDescent="0.35">
      <c r="A24" s="2">
        <v>23</v>
      </c>
      <c r="B24" s="15" t="s">
        <v>419</v>
      </c>
      <c r="C24" s="14" t="s">
        <v>8</v>
      </c>
      <c r="D24" s="14" t="s">
        <v>19</v>
      </c>
      <c r="E24" s="14" t="s">
        <v>45</v>
      </c>
      <c r="F24" s="14">
        <v>1</v>
      </c>
      <c r="G24" s="14" t="s">
        <v>10</v>
      </c>
      <c r="H24" s="14" t="s">
        <v>561</v>
      </c>
      <c r="I24" s="14" t="s">
        <v>22</v>
      </c>
    </row>
    <row r="25" spans="1:9" ht="20" x14ac:dyDescent="0.35">
      <c r="A25" s="2">
        <v>24</v>
      </c>
      <c r="B25" s="15" t="s">
        <v>420</v>
      </c>
      <c r="C25" s="14" t="s">
        <v>8</v>
      </c>
      <c r="D25" s="14" t="s">
        <v>19</v>
      </c>
      <c r="E25" s="14" t="s">
        <v>45</v>
      </c>
      <c r="F25" s="14">
        <v>1</v>
      </c>
      <c r="G25" s="14" t="s">
        <v>10</v>
      </c>
      <c r="H25" s="14" t="s">
        <v>561</v>
      </c>
      <c r="I25" s="14" t="s">
        <v>22</v>
      </c>
    </row>
    <row r="26" spans="1:9" ht="20" x14ac:dyDescent="0.35">
      <c r="A26" s="2">
        <v>25</v>
      </c>
      <c r="B26" s="15" t="s">
        <v>427</v>
      </c>
      <c r="C26" s="14" t="s">
        <v>8</v>
      </c>
      <c r="D26" s="14" t="s">
        <v>19</v>
      </c>
      <c r="E26" s="14" t="s">
        <v>45</v>
      </c>
      <c r="F26" s="14">
        <v>1</v>
      </c>
      <c r="G26" s="14" t="s">
        <v>10</v>
      </c>
      <c r="H26" s="14" t="s">
        <v>561</v>
      </c>
      <c r="I26" s="14" t="s">
        <v>22</v>
      </c>
    </row>
    <row r="27" spans="1:9" ht="20" x14ac:dyDescent="0.35">
      <c r="A27" s="2">
        <v>26</v>
      </c>
      <c r="B27" s="15" t="s">
        <v>428</v>
      </c>
      <c r="C27" s="14" t="s">
        <v>8</v>
      </c>
      <c r="D27" s="14" t="s">
        <v>19</v>
      </c>
      <c r="E27" s="14" t="s">
        <v>45</v>
      </c>
      <c r="F27" s="14">
        <v>1</v>
      </c>
      <c r="G27" s="14" t="s">
        <v>10</v>
      </c>
      <c r="H27" s="14" t="s">
        <v>561</v>
      </c>
      <c r="I27" s="14" t="s">
        <v>22</v>
      </c>
    </row>
    <row r="28" spans="1:9" ht="20" x14ac:dyDescent="0.35">
      <c r="A28" s="2">
        <v>27</v>
      </c>
      <c r="B28" s="15" t="s">
        <v>431</v>
      </c>
      <c r="C28" s="14" t="s">
        <v>8</v>
      </c>
      <c r="D28" s="14" t="s">
        <v>19</v>
      </c>
      <c r="E28" s="14" t="s">
        <v>45</v>
      </c>
      <c r="F28" s="14">
        <v>1</v>
      </c>
      <c r="G28" s="14" t="s">
        <v>10</v>
      </c>
      <c r="H28" s="14" t="s">
        <v>561</v>
      </c>
      <c r="I28" s="14" t="s">
        <v>22</v>
      </c>
    </row>
    <row r="29" spans="1:9" ht="20" x14ac:dyDescent="0.35">
      <c r="A29" s="2">
        <v>28</v>
      </c>
      <c r="B29" s="15" t="s">
        <v>432</v>
      </c>
      <c r="C29" s="14" t="s">
        <v>8</v>
      </c>
      <c r="D29" s="14" t="s">
        <v>19</v>
      </c>
      <c r="E29" s="14" t="s">
        <v>45</v>
      </c>
      <c r="F29" s="14">
        <v>1</v>
      </c>
      <c r="G29" s="14" t="s">
        <v>10</v>
      </c>
      <c r="H29" s="14" t="s">
        <v>561</v>
      </c>
      <c r="I29" s="14" t="s">
        <v>22</v>
      </c>
    </row>
    <row r="30" spans="1:9" ht="20" x14ac:dyDescent="0.35">
      <c r="A30" s="2">
        <v>29</v>
      </c>
      <c r="B30" s="15" t="s">
        <v>453</v>
      </c>
      <c r="C30" s="14" t="s">
        <v>8</v>
      </c>
      <c r="D30" s="14" t="s">
        <v>19</v>
      </c>
      <c r="E30" s="14" t="s">
        <v>45</v>
      </c>
      <c r="F30" s="14">
        <v>1</v>
      </c>
      <c r="G30" s="14" t="s">
        <v>10</v>
      </c>
      <c r="H30" s="14" t="s">
        <v>561</v>
      </c>
      <c r="I30" s="14" t="s">
        <v>22</v>
      </c>
    </row>
    <row r="31" spans="1:9" ht="20" x14ac:dyDescent="0.35">
      <c r="A31" s="2">
        <v>30</v>
      </c>
      <c r="B31" s="15" t="s">
        <v>454</v>
      </c>
      <c r="C31" s="14" t="s">
        <v>8</v>
      </c>
      <c r="D31" s="14" t="s">
        <v>19</v>
      </c>
      <c r="E31" s="14" t="s">
        <v>45</v>
      </c>
      <c r="F31" s="14">
        <v>1</v>
      </c>
      <c r="G31" s="14" t="s">
        <v>10</v>
      </c>
      <c r="H31" s="14" t="s">
        <v>561</v>
      </c>
      <c r="I31" s="14" t="s">
        <v>22</v>
      </c>
    </row>
    <row r="32" spans="1:9" ht="20" x14ac:dyDescent="0.35">
      <c r="A32" s="2">
        <v>31</v>
      </c>
      <c r="B32" s="15" t="s">
        <v>460</v>
      </c>
      <c r="C32" s="14" t="s">
        <v>8</v>
      </c>
      <c r="D32" s="14" t="s">
        <v>19</v>
      </c>
      <c r="E32" s="14" t="s">
        <v>45</v>
      </c>
      <c r="F32" s="14">
        <v>1</v>
      </c>
      <c r="G32" s="14" t="s">
        <v>10</v>
      </c>
      <c r="H32" s="14" t="s">
        <v>561</v>
      </c>
      <c r="I32" s="14" t="s">
        <v>22</v>
      </c>
    </row>
    <row r="33" spans="1:9" ht="20" x14ac:dyDescent="0.35">
      <c r="A33" s="2">
        <v>32</v>
      </c>
      <c r="B33" s="15" t="s">
        <v>461</v>
      </c>
      <c r="C33" s="14" t="s">
        <v>8</v>
      </c>
      <c r="D33" s="14" t="s">
        <v>19</v>
      </c>
      <c r="E33" s="14" t="s">
        <v>45</v>
      </c>
      <c r="F33" s="14">
        <v>1</v>
      </c>
      <c r="G33" s="14" t="s">
        <v>10</v>
      </c>
      <c r="H33" s="14" t="s">
        <v>561</v>
      </c>
      <c r="I33" s="14" t="s">
        <v>22</v>
      </c>
    </row>
    <row r="34" spans="1:9" ht="20" x14ac:dyDescent="0.35">
      <c r="A34" s="2">
        <v>33</v>
      </c>
      <c r="B34" s="15" t="s">
        <v>465</v>
      </c>
      <c r="C34" s="14" t="s">
        <v>8</v>
      </c>
      <c r="D34" s="14" t="s">
        <v>19</v>
      </c>
      <c r="E34" s="14" t="s">
        <v>45</v>
      </c>
      <c r="F34" s="14">
        <v>1</v>
      </c>
      <c r="G34" s="14" t="s">
        <v>10</v>
      </c>
      <c r="H34" s="14" t="s">
        <v>561</v>
      </c>
      <c r="I34" s="14" t="s">
        <v>22</v>
      </c>
    </row>
    <row r="35" spans="1:9" ht="20" x14ac:dyDescent="0.35">
      <c r="A35" s="2">
        <v>34</v>
      </c>
      <c r="B35" s="15" t="s">
        <v>470</v>
      </c>
      <c r="C35" s="14" t="s">
        <v>8</v>
      </c>
      <c r="D35" s="14" t="s">
        <v>19</v>
      </c>
      <c r="E35" s="14" t="s">
        <v>45</v>
      </c>
      <c r="F35" s="14">
        <v>1</v>
      </c>
      <c r="G35" s="14" t="s">
        <v>10</v>
      </c>
      <c r="H35" s="14" t="s">
        <v>561</v>
      </c>
      <c r="I35" s="14" t="s">
        <v>22</v>
      </c>
    </row>
    <row r="36" spans="1:9" ht="20" x14ac:dyDescent="0.35">
      <c r="A36" s="2">
        <v>35</v>
      </c>
      <c r="B36" s="15" t="s">
        <v>476</v>
      </c>
      <c r="C36" s="14" t="s">
        <v>8</v>
      </c>
      <c r="D36" s="14" t="s">
        <v>19</v>
      </c>
      <c r="E36" s="14" t="s">
        <v>45</v>
      </c>
      <c r="F36" s="14">
        <v>1</v>
      </c>
      <c r="G36" s="14" t="s">
        <v>10</v>
      </c>
      <c r="H36" s="14" t="s">
        <v>561</v>
      </c>
      <c r="I36" s="14" t="s">
        <v>22</v>
      </c>
    </row>
    <row r="37" spans="1:9" ht="20" x14ac:dyDescent="0.35">
      <c r="A37" s="2">
        <v>36</v>
      </c>
      <c r="B37" s="15" t="s">
        <v>69</v>
      </c>
      <c r="C37" s="14" t="s">
        <v>57</v>
      </c>
      <c r="D37" s="14" t="s">
        <v>19</v>
      </c>
      <c r="E37" s="14" t="s">
        <v>45</v>
      </c>
      <c r="F37" s="14">
        <v>1</v>
      </c>
      <c r="G37" s="14" t="s">
        <v>10</v>
      </c>
      <c r="H37" s="14" t="s">
        <v>561</v>
      </c>
      <c r="I37" s="24" t="s">
        <v>22</v>
      </c>
    </row>
    <row r="38" spans="1:9" ht="20" x14ac:dyDescent="0.35">
      <c r="A38" s="2">
        <v>37</v>
      </c>
      <c r="B38" s="15" t="s">
        <v>528</v>
      </c>
      <c r="C38" s="14" t="s">
        <v>57</v>
      </c>
      <c r="D38" s="14" t="s">
        <v>19</v>
      </c>
      <c r="E38" s="14" t="s">
        <v>45</v>
      </c>
      <c r="F38" s="14">
        <v>1</v>
      </c>
      <c r="G38" s="14" t="s">
        <v>10</v>
      </c>
      <c r="H38" s="14" t="s">
        <v>561</v>
      </c>
      <c r="I38" s="14" t="s">
        <v>22</v>
      </c>
    </row>
    <row r="39" spans="1:9" ht="20" x14ac:dyDescent="0.35">
      <c r="A39" s="2">
        <v>38</v>
      </c>
      <c r="B39" s="15" t="s">
        <v>525</v>
      </c>
      <c r="C39" s="14" t="s">
        <v>57</v>
      </c>
      <c r="D39" s="14" t="s">
        <v>19</v>
      </c>
      <c r="E39" s="14" t="s">
        <v>45</v>
      </c>
      <c r="F39" s="14">
        <v>1</v>
      </c>
      <c r="G39" s="14" t="s">
        <v>10</v>
      </c>
      <c r="H39" s="14" t="s">
        <v>561</v>
      </c>
      <c r="I39" s="14" t="s">
        <v>22</v>
      </c>
    </row>
    <row r="40" spans="1:9" ht="20" x14ac:dyDescent="0.35">
      <c r="A40" s="2">
        <v>39</v>
      </c>
      <c r="B40" s="15" t="s">
        <v>377</v>
      </c>
      <c r="C40" s="14" t="s">
        <v>57</v>
      </c>
      <c r="D40" s="14" t="s">
        <v>19</v>
      </c>
      <c r="E40" s="14" t="s">
        <v>45</v>
      </c>
      <c r="F40" s="14">
        <v>1</v>
      </c>
      <c r="G40" s="14" t="s">
        <v>10</v>
      </c>
      <c r="H40" s="14" t="s">
        <v>561</v>
      </c>
      <c r="I40" s="14" t="s">
        <v>22</v>
      </c>
    </row>
    <row r="41" spans="1:9" ht="20" x14ac:dyDescent="0.35">
      <c r="A41" s="2">
        <v>40</v>
      </c>
      <c r="B41" s="15" t="s">
        <v>183</v>
      </c>
      <c r="C41" s="14" t="s">
        <v>57</v>
      </c>
      <c r="D41" s="14" t="s">
        <v>19</v>
      </c>
      <c r="E41" s="14" t="s">
        <v>45</v>
      </c>
      <c r="F41" s="14">
        <v>1</v>
      </c>
      <c r="G41" s="14" t="s">
        <v>10</v>
      </c>
      <c r="H41" s="14" t="s">
        <v>561</v>
      </c>
      <c r="I41" s="14" t="s">
        <v>22</v>
      </c>
    </row>
    <row r="42" spans="1:9" ht="20" x14ac:dyDescent="0.35">
      <c r="A42" s="2">
        <v>41</v>
      </c>
      <c r="B42" s="15" t="s">
        <v>169</v>
      </c>
      <c r="C42" s="14" t="s">
        <v>57</v>
      </c>
      <c r="D42" s="14" t="s">
        <v>19</v>
      </c>
      <c r="E42" s="14" t="s">
        <v>45</v>
      </c>
      <c r="F42" s="14">
        <v>1</v>
      </c>
      <c r="G42" s="14" t="s">
        <v>10</v>
      </c>
      <c r="H42" s="14" t="s">
        <v>561</v>
      </c>
      <c r="I42" s="14" t="s">
        <v>22</v>
      </c>
    </row>
    <row r="43" spans="1:9" ht="20" x14ac:dyDescent="0.35">
      <c r="A43" s="2">
        <v>42</v>
      </c>
      <c r="B43" s="15" t="s">
        <v>166</v>
      </c>
      <c r="C43" s="14" t="s">
        <v>57</v>
      </c>
      <c r="D43" s="14" t="s">
        <v>19</v>
      </c>
      <c r="E43" s="14" t="s">
        <v>45</v>
      </c>
      <c r="F43" s="14">
        <v>1</v>
      </c>
      <c r="G43" s="14" t="s">
        <v>10</v>
      </c>
      <c r="H43" s="14" t="s">
        <v>561</v>
      </c>
      <c r="I43" s="14" t="s">
        <v>22</v>
      </c>
    </row>
    <row r="44" spans="1:9" ht="20" x14ac:dyDescent="0.35">
      <c r="A44" s="2">
        <v>43</v>
      </c>
      <c r="B44" s="15" t="s">
        <v>164</v>
      </c>
      <c r="C44" s="14" t="s">
        <v>57</v>
      </c>
      <c r="D44" s="15" t="s">
        <v>19</v>
      </c>
      <c r="E44" s="14" t="s">
        <v>45</v>
      </c>
      <c r="F44" s="14">
        <v>1</v>
      </c>
      <c r="G44" s="15" t="s">
        <v>10</v>
      </c>
      <c r="H44" s="14" t="s">
        <v>561</v>
      </c>
      <c r="I44" s="15" t="s">
        <v>22</v>
      </c>
    </row>
    <row r="45" spans="1:9" ht="20" x14ac:dyDescent="0.35">
      <c r="A45" s="2">
        <v>44</v>
      </c>
      <c r="B45" s="15" t="s">
        <v>160</v>
      </c>
      <c r="C45" s="14" t="s">
        <v>57</v>
      </c>
      <c r="D45" s="14" t="s">
        <v>19</v>
      </c>
      <c r="E45" s="14" t="s">
        <v>45</v>
      </c>
      <c r="F45" s="14">
        <v>1</v>
      </c>
      <c r="G45" s="14" t="s">
        <v>10</v>
      </c>
      <c r="H45" s="14" t="s">
        <v>561</v>
      </c>
      <c r="I45" s="14" t="s">
        <v>22</v>
      </c>
    </row>
    <row r="46" spans="1:9" ht="20" x14ac:dyDescent="0.35">
      <c r="A46" s="2">
        <v>45</v>
      </c>
      <c r="B46" s="15" t="s">
        <v>158</v>
      </c>
      <c r="C46" s="14" t="s">
        <v>57</v>
      </c>
      <c r="D46" s="14" t="s">
        <v>19</v>
      </c>
      <c r="E46" s="14" t="s">
        <v>45</v>
      </c>
      <c r="F46" s="14">
        <v>1</v>
      </c>
      <c r="G46" s="14" t="s">
        <v>10</v>
      </c>
      <c r="H46" s="14" t="s">
        <v>561</v>
      </c>
      <c r="I46" s="14" t="s">
        <v>22</v>
      </c>
    </row>
    <row r="47" spans="1:9" ht="20" x14ac:dyDescent="0.35">
      <c r="A47" s="2">
        <v>46</v>
      </c>
      <c r="B47" s="15" t="s">
        <v>153</v>
      </c>
      <c r="C47" s="14" t="s">
        <v>57</v>
      </c>
      <c r="D47" s="14" t="s">
        <v>19</v>
      </c>
      <c r="E47" s="14" t="s">
        <v>45</v>
      </c>
      <c r="F47" s="14">
        <v>1</v>
      </c>
      <c r="G47" s="14" t="s">
        <v>10</v>
      </c>
      <c r="H47" s="14" t="s">
        <v>561</v>
      </c>
      <c r="I47" s="14" t="s">
        <v>22</v>
      </c>
    </row>
    <row r="48" spans="1:9" ht="20" x14ac:dyDescent="0.35">
      <c r="A48" s="2">
        <v>47</v>
      </c>
      <c r="B48" s="15" t="s">
        <v>369</v>
      </c>
      <c r="C48" s="14" t="s">
        <v>57</v>
      </c>
      <c r="D48" s="14" t="s">
        <v>19</v>
      </c>
      <c r="E48" s="14" t="s">
        <v>45</v>
      </c>
      <c r="F48" s="14">
        <v>1</v>
      </c>
      <c r="G48" s="14" t="s">
        <v>10</v>
      </c>
      <c r="H48" s="14" t="s">
        <v>561</v>
      </c>
      <c r="I48" s="14" t="s">
        <v>22</v>
      </c>
    </row>
    <row r="49" spans="1:9" ht="20" x14ac:dyDescent="0.35">
      <c r="A49" s="2">
        <v>48</v>
      </c>
      <c r="B49" s="15" t="s">
        <v>345</v>
      </c>
      <c r="C49" s="14" t="s">
        <v>57</v>
      </c>
      <c r="D49" s="14" t="s">
        <v>19</v>
      </c>
      <c r="E49" s="14" t="s">
        <v>45</v>
      </c>
      <c r="F49" s="14">
        <v>1</v>
      </c>
      <c r="G49" s="14" t="s">
        <v>10</v>
      </c>
      <c r="H49" s="14" t="s">
        <v>561</v>
      </c>
      <c r="I49" s="14" t="s">
        <v>22</v>
      </c>
    </row>
    <row r="50" spans="1:9" ht="20" x14ac:dyDescent="0.35">
      <c r="A50" s="2">
        <v>49</v>
      </c>
      <c r="B50" s="15" t="s">
        <v>345</v>
      </c>
      <c r="C50" s="14" t="s">
        <v>57</v>
      </c>
      <c r="D50" s="14" t="s">
        <v>19</v>
      </c>
      <c r="E50" s="14" t="s">
        <v>45</v>
      </c>
      <c r="F50" s="14">
        <v>1</v>
      </c>
      <c r="G50" s="14" t="s">
        <v>10</v>
      </c>
      <c r="H50" s="14" t="s">
        <v>561</v>
      </c>
      <c r="I50" s="14" t="s">
        <v>22</v>
      </c>
    </row>
    <row r="51" spans="1:9" ht="20" x14ac:dyDescent="0.35">
      <c r="A51" s="2">
        <v>50</v>
      </c>
      <c r="B51" s="15" t="s">
        <v>341</v>
      </c>
      <c r="C51" s="14" t="s">
        <v>57</v>
      </c>
      <c r="D51" s="14" t="s">
        <v>19</v>
      </c>
      <c r="E51" s="14" t="s">
        <v>45</v>
      </c>
      <c r="F51" s="14">
        <v>1</v>
      </c>
      <c r="G51" s="14" t="s">
        <v>10</v>
      </c>
      <c r="H51" s="14" t="s">
        <v>561</v>
      </c>
      <c r="I51" s="14" t="s">
        <v>22</v>
      </c>
    </row>
    <row r="52" spans="1:9" ht="20" x14ac:dyDescent="0.35">
      <c r="A52" s="2">
        <v>51</v>
      </c>
      <c r="B52" s="15" t="s">
        <v>338</v>
      </c>
      <c r="C52" s="14" t="s">
        <v>57</v>
      </c>
      <c r="D52" s="14" t="s">
        <v>19</v>
      </c>
      <c r="E52" s="14" t="s">
        <v>45</v>
      </c>
      <c r="F52" s="14">
        <v>1</v>
      </c>
      <c r="G52" s="14" t="s">
        <v>10</v>
      </c>
      <c r="H52" s="14" t="s">
        <v>561</v>
      </c>
      <c r="I52" s="14" t="s">
        <v>22</v>
      </c>
    </row>
    <row r="53" spans="1:9" ht="20" x14ac:dyDescent="0.35">
      <c r="A53" s="2">
        <v>52</v>
      </c>
      <c r="B53" s="15" t="s">
        <v>337</v>
      </c>
      <c r="C53" s="14" t="s">
        <v>57</v>
      </c>
      <c r="D53" s="14" t="s">
        <v>19</v>
      </c>
      <c r="E53" s="14" t="s">
        <v>45</v>
      </c>
      <c r="F53" s="14">
        <v>1</v>
      </c>
      <c r="G53" s="14" t="s">
        <v>10</v>
      </c>
      <c r="H53" s="14" t="s">
        <v>561</v>
      </c>
      <c r="I53" s="14" t="s">
        <v>22</v>
      </c>
    </row>
    <row r="54" spans="1:9" ht="20" x14ac:dyDescent="0.35">
      <c r="A54" s="2">
        <v>53</v>
      </c>
      <c r="B54" s="15" t="s">
        <v>266</v>
      </c>
      <c r="C54" s="14" t="s">
        <v>57</v>
      </c>
      <c r="D54" s="14" t="s">
        <v>19</v>
      </c>
      <c r="E54" s="14" t="s">
        <v>45</v>
      </c>
      <c r="F54" s="14">
        <v>1</v>
      </c>
      <c r="G54" s="14" t="s">
        <v>10</v>
      </c>
      <c r="H54" s="14" t="s">
        <v>561</v>
      </c>
      <c r="I54" s="14" t="s">
        <v>22</v>
      </c>
    </row>
    <row r="55" spans="1:9" ht="20" x14ac:dyDescent="0.35">
      <c r="A55" s="2">
        <v>54</v>
      </c>
      <c r="B55" s="15" t="s">
        <v>332</v>
      </c>
      <c r="C55" s="14" t="s">
        <v>57</v>
      </c>
      <c r="D55" s="14" t="s">
        <v>19</v>
      </c>
      <c r="E55" s="14" t="s">
        <v>45</v>
      </c>
      <c r="F55" s="14">
        <v>1</v>
      </c>
      <c r="G55" s="14" t="s">
        <v>10</v>
      </c>
      <c r="H55" s="14" t="s">
        <v>561</v>
      </c>
      <c r="I55" s="14" t="s">
        <v>22</v>
      </c>
    </row>
    <row r="56" spans="1:9" ht="20" x14ac:dyDescent="0.35">
      <c r="A56" s="2">
        <v>55</v>
      </c>
      <c r="B56" s="15" t="s">
        <v>271</v>
      </c>
      <c r="C56" s="14" t="s">
        <v>57</v>
      </c>
      <c r="D56" s="14" t="s">
        <v>19</v>
      </c>
      <c r="E56" s="14" t="s">
        <v>45</v>
      </c>
      <c r="F56" s="14">
        <v>1</v>
      </c>
      <c r="G56" s="14" t="s">
        <v>10</v>
      </c>
      <c r="H56" s="14" t="s">
        <v>561</v>
      </c>
      <c r="I56" s="14" t="s">
        <v>22</v>
      </c>
    </row>
    <row r="57" spans="1:9" ht="20" x14ac:dyDescent="0.35">
      <c r="A57" s="2">
        <v>56</v>
      </c>
      <c r="B57" s="15" t="s">
        <v>329</v>
      </c>
      <c r="C57" s="14" t="s">
        <v>57</v>
      </c>
      <c r="D57" s="14" t="s">
        <v>19</v>
      </c>
      <c r="E57" s="14" t="s">
        <v>45</v>
      </c>
      <c r="F57" s="14">
        <v>1</v>
      </c>
      <c r="G57" s="14" t="s">
        <v>10</v>
      </c>
      <c r="H57" s="14" t="s">
        <v>561</v>
      </c>
      <c r="I57" s="14" t="s">
        <v>22</v>
      </c>
    </row>
    <row r="58" spans="1:9" ht="20" x14ac:dyDescent="0.35">
      <c r="A58" s="2">
        <v>57</v>
      </c>
      <c r="B58" s="15" t="s">
        <v>319</v>
      </c>
      <c r="C58" s="14" t="s">
        <v>57</v>
      </c>
      <c r="D58" s="14" t="s">
        <v>19</v>
      </c>
      <c r="E58" s="14" t="s">
        <v>45</v>
      </c>
      <c r="F58" s="14">
        <v>1</v>
      </c>
      <c r="G58" s="14" t="s">
        <v>10</v>
      </c>
      <c r="H58" s="14" t="s">
        <v>561</v>
      </c>
      <c r="I58" s="14" t="s">
        <v>22</v>
      </c>
    </row>
    <row r="59" spans="1:9" ht="20" x14ac:dyDescent="0.35">
      <c r="A59" s="2">
        <v>58</v>
      </c>
      <c r="B59" s="15" t="s">
        <v>291</v>
      </c>
      <c r="C59" s="14" t="s">
        <v>57</v>
      </c>
      <c r="D59" s="14" t="s">
        <v>19</v>
      </c>
      <c r="E59" s="14" t="s">
        <v>45</v>
      </c>
      <c r="F59" s="14">
        <v>1</v>
      </c>
      <c r="G59" s="14" t="s">
        <v>10</v>
      </c>
      <c r="H59" s="14" t="s">
        <v>561</v>
      </c>
      <c r="I59" s="14" t="s">
        <v>22</v>
      </c>
    </row>
    <row r="60" spans="1:9" ht="20" x14ac:dyDescent="0.35">
      <c r="A60" s="2">
        <v>59</v>
      </c>
      <c r="B60" s="15" t="s">
        <v>302</v>
      </c>
      <c r="C60" s="14" t="s">
        <v>57</v>
      </c>
      <c r="D60" s="14" t="s">
        <v>19</v>
      </c>
      <c r="E60" s="14" t="s">
        <v>45</v>
      </c>
      <c r="F60" s="14">
        <v>1</v>
      </c>
      <c r="G60" s="14" t="s">
        <v>10</v>
      </c>
      <c r="H60" s="14" t="s">
        <v>561</v>
      </c>
      <c r="I60" s="14" t="s">
        <v>22</v>
      </c>
    </row>
    <row r="61" spans="1:9" ht="20" x14ac:dyDescent="0.35">
      <c r="A61" s="2">
        <v>60</v>
      </c>
      <c r="B61" s="15" t="s">
        <v>399</v>
      </c>
      <c r="C61" s="14" t="s">
        <v>57</v>
      </c>
      <c r="D61" s="14" t="s">
        <v>19</v>
      </c>
      <c r="E61" s="14" t="s">
        <v>45</v>
      </c>
      <c r="F61" s="14">
        <v>1</v>
      </c>
      <c r="G61" s="14" t="s">
        <v>10</v>
      </c>
      <c r="H61" s="14" t="s">
        <v>561</v>
      </c>
      <c r="I61" s="14" t="s">
        <v>22</v>
      </c>
    </row>
    <row r="62" spans="1:9" ht="20" x14ac:dyDescent="0.35">
      <c r="A62" s="2">
        <v>61</v>
      </c>
      <c r="B62" s="15" t="s">
        <v>398</v>
      </c>
      <c r="C62" s="14" t="s">
        <v>57</v>
      </c>
      <c r="D62" s="14" t="s">
        <v>19</v>
      </c>
      <c r="E62" s="14" t="s">
        <v>45</v>
      </c>
      <c r="F62" s="14">
        <v>1</v>
      </c>
      <c r="G62" s="14" t="s">
        <v>10</v>
      </c>
      <c r="H62" s="14" t="s">
        <v>561</v>
      </c>
      <c r="I62" s="14" t="s">
        <v>22</v>
      </c>
    </row>
    <row r="63" spans="1:9" ht="20" x14ac:dyDescent="0.35">
      <c r="A63" s="2">
        <v>62</v>
      </c>
      <c r="B63" s="15" t="s">
        <v>394</v>
      </c>
      <c r="C63" s="14" t="s">
        <v>57</v>
      </c>
      <c r="D63" s="14" t="s">
        <v>19</v>
      </c>
      <c r="E63" s="14" t="s">
        <v>45</v>
      </c>
      <c r="F63" s="14">
        <v>1</v>
      </c>
      <c r="G63" s="14" t="s">
        <v>10</v>
      </c>
      <c r="H63" s="14" t="s">
        <v>561</v>
      </c>
      <c r="I63" s="14" t="s">
        <v>22</v>
      </c>
    </row>
    <row r="64" spans="1:9" ht="20" x14ac:dyDescent="0.35">
      <c r="A64" s="2">
        <v>63</v>
      </c>
      <c r="B64" s="15" t="s">
        <v>515</v>
      </c>
      <c r="C64" s="14" t="s">
        <v>57</v>
      </c>
      <c r="D64" s="14" t="s">
        <v>19</v>
      </c>
      <c r="E64" s="14" t="s">
        <v>45</v>
      </c>
      <c r="F64" s="14">
        <v>1</v>
      </c>
      <c r="G64" s="14" t="s">
        <v>10</v>
      </c>
      <c r="H64" s="14" t="s">
        <v>561</v>
      </c>
      <c r="I64" s="14" t="s">
        <v>22</v>
      </c>
    </row>
    <row r="65" spans="1:9" ht="20" x14ac:dyDescent="0.35">
      <c r="A65" s="2">
        <v>64</v>
      </c>
      <c r="B65" s="15" t="s">
        <v>504</v>
      </c>
      <c r="C65" s="14" t="s">
        <v>57</v>
      </c>
      <c r="D65" s="14" t="s">
        <v>19</v>
      </c>
      <c r="E65" s="14" t="s">
        <v>45</v>
      </c>
      <c r="F65" s="14">
        <v>1</v>
      </c>
      <c r="G65" s="14" t="s">
        <v>10</v>
      </c>
      <c r="H65" s="14" t="s">
        <v>561</v>
      </c>
      <c r="I65" s="14" t="s">
        <v>22</v>
      </c>
    </row>
    <row r="66" spans="1:9" ht="20" x14ac:dyDescent="0.35">
      <c r="A66" s="2">
        <v>65</v>
      </c>
      <c r="B66" s="15" t="s">
        <v>501</v>
      </c>
      <c r="C66" s="14" t="s">
        <v>57</v>
      </c>
      <c r="D66" s="14" t="s">
        <v>19</v>
      </c>
      <c r="E66" s="14" t="s">
        <v>45</v>
      </c>
      <c r="F66" s="14">
        <v>1</v>
      </c>
      <c r="G66" s="14" t="s">
        <v>10</v>
      </c>
      <c r="H66" s="14" t="s">
        <v>561</v>
      </c>
      <c r="I66" s="14" t="s">
        <v>22</v>
      </c>
    </row>
    <row r="67" spans="1:9" ht="20" x14ac:dyDescent="0.35">
      <c r="A67" s="2">
        <v>66</v>
      </c>
      <c r="B67" s="15" t="s">
        <v>432</v>
      </c>
      <c r="C67" s="14" t="s">
        <v>57</v>
      </c>
      <c r="D67" s="14" t="s">
        <v>19</v>
      </c>
      <c r="E67" s="14" t="s">
        <v>45</v>
      </c>
      <c r="F67" s="14">
        <v>1</v>
      </c>
      <c r="G67" s="14" t="s">
        <v>10</v>
      </c>
      <c r="H67" s="14" t="s">
        <v>561</v>
      </c>
      <c r="I67" s="14" t="s">
        <v>22</v>
      </c>
    </row>
    <row r="68" spans="1:9" ht="20" x14ac:dyDescent="0.35">
      <c r="A68" s="2">
        <v>67</v>
      </c>
      <c r="B68" s="15" t="s">
        <v>493</v>
      </c>
      <c r="C68" s="14" t="s">
        <v>57</v>
      </c>
      <c r="D68" s="14" t="s">
        <v>19</v>
      </c>
      <c r="E68" s="14" t="s">
        <v>45</v>
      </c>
      <c r="F68" s="14">
        <v>1</v>
      </c>
      <c r="G68" s="14" t="s">
        <v>10</v>
      </c>
      <c r="H68" s="14" t="s">
        <v>561</v>
      </c>
      <c r="I68" s="14" t="s">
        <v>22</v>
      </c>
    </row>
    <row r="69" spans="1:9" ht="20" x14ac:dyDescent="0.35">
      <c r="A69" s="2">
        <v>68</v>
      </c>
      <c r="B69" s="15" t="s">
        <v>471</v>
      </c>
      <c r="C69" s="14" t="s">
        <v>57</v>
      </c>
      <c r="D69" s="14" t="s">
        <v>19</v>
      </c>
      <c r="E69" s="14" t="s">
        <v>45</v>
      </c>
      <c r="F69" s="14">
        <v>1</v>
      </c>
      <c r="G69" s="14" t="s">
        <v>10</v>
      </c>
      <c r="H69" s="14" t="s">
        <v>561</v>
      </c>
      <c r="I69" s="14" t="s">
        <v>22</v>
      </c>
    </row>
    <row r="70" spans="1:9" ht="20" x14ac:dyDescent="0.35">
      <c r="A70" s="2">
        <v>69</v>
      </c>
      <c r="B70" s="15" t="s">
        <v>483</v>
      </c>
      <c r="C70" s="14" t="s">
        <v>57</v>
      </c>
      <c r="D70" s="14" t="s">
        <v>19</v>
      </c>
      <c r="E70" s="14" t="s">
        <v>45</v>
      </c>
      <c r="F70" s="14">
        <v>1</v>
      </c>
      <c r="G70" s="14" t="s">
        <v>10</v>
      </c>
      <c r="H70" s="14" t="s">
        <v>561</v>
      </c>
      <c r="I70" s="14" t="s">
        <v>22</v>
      </c>
    </row>
    <row r="71" spans="1:9" ht="20" x14ac:dyDescent="0.85">
      <c r="E71" s="68" t="s">
        <v>566</v>
      </c>
      <c r="F71" s="69">
        <f>SUM(F2:F70)</f>
        <v>69</v>
      </c>
    </row>
  </sheetData>
  <sortState xmlns:xlrd2="http://schemas.microsoft.com/office/spreadsheetml/2017/richdata2" ref="B38:C70">
    <sortCondition ref="B38:B7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5FA35-3605-4D05-A612-ACE518B23047}">
  <sheetPr>
    <tabColor rgb="FF92D050"/>
  </sheetPr>
  <dimension ref="A1:K80"/>
  <sheetViews>
    <sheetView topLeftCell="A52" zoomScale="62" workbookViewId="0">
      <selection activeCell="I72" sqref="I72"/>
    </sheetView>
  </sheetViews>
  <sheetFormatPr defaultRowHeight="14.5" x14ac:dyDescent="0.35"/>
  <cols>
    <col min="1" max="1" width="5.90625" customWidth="1"/>
    <col min="2" max="2" width="12.6328125" customWidth="1"/>
    <col min="3" max="3" width="10.36328125" customWidth="1"/>
    <col min="4" max="4" width="13.90625" customWidth="1"/>
    <col min="5" max="5" width="16.1796875" customWidth="1"/>
    <col min="6" max="6" width="12" customWidth="1"/>
    <col min="7" max="7" width="10.1796875" customWidth="1"/>
    <col min="8" max="8" width="6.54296875" customWidth="1"/>
    <col min="9" max="9" width="22.90625" customWidth="1"/>
    <col min="10" max="10" width="24.08984375" customWidth="1"/>
    <col min="11" max="11" width="14.453125" customWidth="1"/>
  </cols>
  <sheetData>
    <row r="1" spans="1:11" ht="20" x14ac:dyDescent="0.35">
      <c r="A1" s="3" t="s">
        <v>0</v>
      </c>
      <c r="B1" s="3" t="s">
        <v>1</v>
      </c>
      <c r="C1" s="3" t="s">
        <v>2</v>
      </c>
      <c r="D1" s="3" t="s">
        <v>3</v>
      </c>
      <c r="E1" s="3" t="s">
        <v>21</v>
      </c>
      <c r="F1" s="3" t="s">
        <v>550</v>
      </c>
      <c r="G1" s="3" t="s">
        <v>551</v>
      </c>
      <c r="H1" s="3" t="s">
        <v>4</v>
      </c>
      <c r="I1" s="3" t="s">
        <v>5</v>
      </c>
      <c r="J1" s="3" t="s">
        <v>12</v>
      </c>
      <c r="K1" s="3" t="s">
        <v>6</v>
      </c>
    </row>
    <row r="2" spans="1:11" ht="20" x14ac:dyDescent="0.35">
      <c r="A2" s="14">
        <v>1</v>
      </c>
      <c r="B2" s="15" t="s">
        <v>43</v>
      </c>
      <c r="C2" s="14" t="s">
        <v>8</v>
      </c>
      <c r="D2" s="14" t="s">
        <v>19</v>
      </c>
      <c r="E2" s="14" t="s">
        <v>44</v>
      </c>
      <c r="F2" s="14" t="s">
        <v>562</v>
      </c>
      <c r="G2" s="14" t="s">
        <v>564</v>
      </c>
      <c r="H2" s="14">
        <v>1</v>
      </c>
      <c r="I2" s="14" t="s">
        <v>10</v>
      </c>
      <c r="J2" s="14" t="s">
        <v>563</v>
      </c>
      <c r="K2" s="14" t="s">
        <v>22</v>
      </c>
    </row>
    <row r="3" spans="1:11" ht="20" x14ac:dyDescent="0.35">
      <c r="A3" s="14">
        <v>2</v>
      </c>
      <c r="B3" s="15" t="s">
        <v>49</v>
      </c>
      <c r="C3" s="14" t="s">
        <v>8</v>
      </c>
      <c r="D3" s="14" t="s">
        <v>19</v>
      </c>
      <c r="E3" s="14" t="s">
        <v>44</v>
      </c>
      <c r="F3" s="14" t="s">
        <v>562</v>
      </c>
      <c r="G3" s="14" t="s">
        <v>564</v>
      </c>
      <c r="H3" s="14">
        <v>1</v>
      </c>
      <c r="I3" s="14" t="s">
        <v>10</v>
      </c>
      <c r="J3" s="14" t="s">
        <v>563</v>
      </c>
      <c r="K3" s="14" t="s">
        <v>22</v>
      </c>
    </row>
    <row r="4" spans="1:11" ht="20" x14ac:dyDescent="0.35">
      <c r="A4" s="14">
        <v>3</v>
      </c>
      <c r="B4" s="15" t="s">
        <v>76</v>
      </c>
      <c r="C4" s="14" t="s">
        <v>8</v>
      </c>
      <c r="D4" s="14" t="s">
        <v>19</v>
      </c>
      <c r="E4" s="14" t="s">
        <v>44</v>
      </c>
      <c r="F4" s="14" t="s">
        <v>562</v>
      </c>
      <c r="G4" s="14" t="s">
        <v>564</v>
      </c>
      <c r="H4" s="14">
        <v>1</v>
      </c>
      <c r="I4" s="14" t="s">
        <v>10</v>
      </c>
      <c r="J4" s="14" t="s">
        <v>563</v>
      </c>
      <c r="K4" s="14" t="s">
        <v>22</v>
      </c>
    </row>
    <row r="5" spans="1:11" ht="20" x14ac:dyDescent="0.35">
      <c r="A5" s="14">
        <v>4</v>
      </c>
      <c r="B5" s="15" t="s">
        <v>100</v>
      </c>
      <c r="C5" s="14" t="s">
        <v>8</v>
      </c>
      <c r="D5" s="14" t="s">
        <v>19</v>
      </c>
      <c r="E5" s="14" t="s">
        <v>44</v>
      </c>
      <c r="F5" s="14" t="s">
        <v>562</v>
      </c>
      <c r="G5" s="14" t="s">
        <v>564</v>
      </c>
      <c r="H5" s="14">
        <v>1</v>
      </c>
      <c r="I5" s="14" t="s">
        <v>10</v>
      </c>
      <c r="J5" s="14" t="s">
        <v>563</v>
      </c>
      <c r="K5" s="14" t="s">
        <v>22</v>
      </c>
    </row>
    <row r="6" spans="1:11" ht="20" x14ac:dyDescent="0.35">
      <c r="A6" s="14">
        <v>5</v>
      </c>
      <c r="B6" s="15" t="s">
        <v>102</v>
      </c>
      <c r="C6" s="14" t="s">
        <v>8</v>
      </c>
      <c r="D6" s="14" t="s">
        <v>19</v>
      </c>
      <c r="E6" s="14" t="s">
        <v>44</v>
      </c>
      <c r="F6" s="14" t="s">
        <v>562</v>
      </c>
      <c r="G6" s="14" t="s">
        <v>564</v>
      </c>
      <c r="H6" s="14">
        <v>1</v>
      </c>
      <c r="I6" s="14" t="s">
        <v>10</v>
      </c>
      <c r="J6" s="14" t="s">
        <v>563</v>
      </c>
      <c r="K6" s="14" t="s">
        <v>22</v>
      </c>
    </row>
    <row r="7" spans="1:11" ht="20" x14ac:dyDescent="0.35">
      <c r="A7" s="14">
        <v>6</v>
      </c>
      <c r="B7" s="15" t="s">
        <v>103</v>
      </c>
      <c r="C7" s="14" t="s">
        <v>8</v>
      </c>
      <c r="D7" s="14" t="s">
        <v>19</v>
      </c>
      <c r="E7" s="14" t="s">
        <v>44</v>
      </c>
      <c r="F7" s="14" t="s">
        <v>562</v>
      </c>
      <c r="G7" s="14" t="s">
        <v>564</v>
      </c>
      <c r="H7" s="14">
        <v>1</v>
      </c>
      <c r="I7" s="14" t="s">
        <v>10</v>
      </c>
      <c r="J7" s="14" t="s">
        <v>563</v>
      </c>
      <c r="K7" s="14" t="s">
        <v>22</v>
      </c>
    </row>
    <row r="8" spans="1:11" ht="20" x14ac:dyDescent="0.35">
      <c r="A8" s="14">
        <v>7</v>
      </c>
      <c r="B8" s="15" t="s">
        <v>118</v>
      </c>
      <c r="C8" s="14" t="s">
        <v>8</v>
      </c>
      <c r="D8" s="14" t="s">
        <v>19</v>
      </c>
      <c r="E8" s="14" t="s">
        <v>44</v>
      </c>
      <c r="F8" s="14" t="s">
        <v>562</v>
      </c>
      <c r="G8" s="14" t="s">
        <v>564</v>
      </c>
      <c r="H8" s="14">
        <v>1</v>
      </c>
      <c r="I8" s="14" t="s">
        <v>10</v>
      </c>
      <c r="J8" s="14" t="s">
        <v>563</v>
      </c>
      <c r="K8" s="14" t="s">
        <v>22</v>
      </c>
    </row>
    <row r="9" spans="1:11" ht="20" x14ac:dyDescent="0.35">
      <c r="A9" s="14">
        <v>8</v>
      </c>
      <c r="B9" s="15" t="s">
        <v>119</v>
      </c>
      <c r="C9" s="14" t="s">
        <v>8</v>
      </c>
      <c r="D9" s="14" t="s">
        <v>19</v>
      </c>
      <c r="E9" s="14" t="s">
        <v>44</v>
      </c>
      <c r="F9" s="14" t="s">
        <v>562</v>
      </c>
      <c r="G9" s="14" t="s">
        <v>564</v>
      </c>
      <c r="H9" s="14">
        <v>1</v>
      </c>
      <c r="I9" s="14" t="s">
        <v>10</v>
      </c>
      <c r="J9" s="14" t="s">
        <v>563</v>
      </c>
      <c r="K9" s="14" t="s">
        <v>22</v>
      </c>
    </row>
    <row r="10" spans="1:11" ht="20" x14ac:dyDescent="0.35">
      <c r="A10" s="14">
        <v>9</v>
      </c>
      <c r="B10" s="15" t="s">
        <v>120</v>
      </c>
      <c r="C10" s="14" t="s">
        <v>8</v>
      </c>
      <c r="D10" s="14" t="s">
        <v>19</v>
      </c>
      <c r="E10" s="14" t="s">
        <v>44</v>
      </c>
      <c r="F10" s="14" t="s">
        <v>562</v>
      </c>
      <c r="G10" s="14" t="s">
        <v>564</v>
      </c>
      <c r="H10" s="14">
        <v>1</v>
      </c>
      <c r="I10" s="14" t="s">
        <v>10</v>
      </c>
      <c r="J10" s="14" t="s">
        <v>563</v>
      </c>
      <c r="K10" s="14" t="s">
        <v>22</v>
      </c>
    </row>
    <row r="11" spans="1:11" ht="20" x14ac:dyDescent="0.35">
      <c r="A11" s="14">
        <v>10</v>
      </c>
      <c r="B11" s="14" t="s">
        <v>123</v>
      </c>
      <c r="C11" s="14" t="s">
        <v>8</v>
      </c>
      <c r="D11" s="14" t="s">
        <v>19</v>
      </c>
      <c r="E11" s="14" t="s">
        <v>44</v>
      </c>
      <c r="F11" s="14" t="s">
        <v>562</v>
      </c>
      <c r="G11" s="14" t="s">
        <v>564</v>
      </c>
      <c r="H11" s="14">
        <v>1</v>
      </c>
      <c r="I11" s="14" t="s">
        <v>10</v>
      </c>
      <c r="J11" s="14" t="s">
        <v>563</v>
      </c>
      <c r="K11" s="14" t="s">
        <v>22</v>
      </c>
    </row>
    <row r="12" spans="1:11" ht="20" x14ac:dyDescent="0.35">
      <c r="A12" s="14">
        <v>11</v>
      </c>
      <c r="B12" s="14" t="s">
        <v>124</v>
      </c>
      <c r="C12" s="14" t="s">
        <v>8</v>
      </c>
      <c r="D12" s="14" t="s">
        <v>19</v>
      </c>
      <c r="E12" s="14" t="s">
        <v>44</v>
      </c>
      <c r="F12" s="14" t="s">
        <v>562</v>
      </c>
      <c r="G12" s="14" t="s">
        <v>564</v>
      </c>
      <c r="H12" s="14">
        <v>1</v>
      </c>
      <c r="I12" s="14" t="s">
        <v>10</v>
      </c>
      <c r="J12" s="14" t="s">
        <v>563</v>
      </c>
      <c r="K12" s="14" t="s">
        <v>22</v>
      </c>
    </row>
    <row r="13" spans="1:11" ht="20" x14ac:dyDescent="0.35">
      <c r="A13" s="14">
        <v>12</v>
      </c>
      <c r="B13" s="14" t="s">
        <v>128</v>
      </c>
      <c r="C13" s="14" t="s">
        <v>8</v>
      </c>
      <c r="D13" s="14" t="s">
        <v>19</v>
      </c>
      <c r="E13" s="14" t="s">
        <v>44</v>
      </c>
      <c r="F13" s="14" t="s">
        <v>562</v>
      </c>
      <c r="G13" s="14" t="s">
        <v>564</v>
      </c>
      <c r="H13" s="14">
        <v>1</v>
      </c>
      <c r="I13" s="14" t="s">
        <v>10</v>
      </c>
      <c r="J13" s="14" t="s">
        <v>563</v>
      </c>
      <c r="K13" s="14" t="s">
        <v>22</v>
      </c>
    </row>
    <row r="14" spans="1:11" ht="20" x14ac:dyDescent="0.35">
      <c r="A14" s="14">
        <v>13</v>
      </c>
      <c r="B14" s="14" t="s">
        <v>130</v>
      </c>
      <c r="C14" s="14" t="s">
        <v>8</v>
      </c>
      <c r="D14" s="14" t="s">
        <v>19</v>
      </c>
      <c r="E14" s="14" t="s">
        <v>44</v>
      </c>
      <c r="F14" s="14" t="s">
        <v>562</v>
      </c>
      <c r="G14" s="14" t="s">
        <v>564</v>
      </c>
      <c r="H14" s="14">
        <v>1</v>
      </c>
      <c r="I14" s="14" t="s">
        <v>10</v>
      </c>
      <c r="J14" s="14" t="s">
        <v>563</v>
      </c>
      <c r="K14" s="14" t="s">
        <v>22</v>
      </c>
    </row>
    <row r="15" spans="1:11" ht="20" x14ac:dyDescent="0.35">
      <c r="A15" s="14">
        <v>14</v>
      </c>
      <c r="B15" s="15" t="s">
        <v>140</v>
      </c>
      <c r="C15" s="14" t="s">
        <v>8</v>
      </c>
      <c r="D15" s="14" t="s">
        <v>19</v>
      </c>
      <c r="E15" s="14" t="s">
        <v>44</v>
      </c>
      <c r="F15" s="14" t="s">
        <v>562</v>
      </c>
      <c r="G15" s="14" t="s">
        <v>564</v>
      </c>
      <c r="H15" s="14">
        <v>1</v>
      </c>
      <c r="I15" s="14" t="s">
        <v>10</v>
      </c>
      <c r="J15" s="14" t="s">
        <v>563</v>
      </c>
      <c r="K15" s="14" t="s">
        <v>22</v>
      </c>
    </row>
    <row r="16" spans="1:11" ht="20" x14ac:dyDescent="0.35">
      <c r="A16" s="14">
        <v>15</v>
      </c>
      <c r="B16" s="15" t="s">
        <v>196</v>
      </c>
      <c r="C16" s="14" t="s">
        <v>8</v>
      </c>
      <c r="D16" s="14" t="s">
        <v>19</v>
      </c>
      <c r="E16" s="14" t="s">
        <v>44</v>
      </c>
      <c r="F16" s="14" t="s">
        <v>562</v>
      </c>
      <c r="G16" s="14" t="s">
        <v>564</v>
      </c>
      <c r="H16" s="14">
        <v>1</v>
      </c>
      <c r="I16" s="14" t="s">
        <v>10</v>
      </c>
      <c r="J16" s="14" t="s">
        <v>563</v>
      </c>
      <c r="K16" s="14" t="s">
        <v>22</v>
      </c>
    </row>
    <row r="17" spans="1:11" ht="20" x14ac:dyDescent="0.35">
      <c r="A17" s="14">
        <v>16</v>
      </c>
      <c r="B17" s="15" t="s">
        <v>203</v>
      </c>
      <c r="C17" s="14" t="s">
        <v>8</v>
      </c>
      <c r="D17" s="14" t="s">
        <v>19</v>
      </c>
      <c r="E17" s="14" t="s">
        <v>44</v>
      </c>
      <c r="F17" s="14" t="s">
        <v>562</v>
      </c>
      <c r="G17" s="14" t="s">
        <v>564</v>
      </c>
      <c r="H17" s="14">
        <v>1</v>
      </c>
      <c r="I17" s="14" t="s">
        <v>10</v>
      </c>
      <c r="J17" s="14" t="s">
        <v>563</v>
      </c>
      <c r="K17" s="14" t="s">
        <v>22</v>
      </c>
    </row>
    <row r="18" spans="1:11" ht="20" x14ac:dyDescent="0.35">
      <c r="A18" s="14">
        <v>17</v>
      </c>
      <c r="B18" s="15" t="s">
        <v>248</v>
      </c>
      <c r="C18" s="14" t="s">
        <v>8</v>
      </c>
      <c r="D18" s="14" t="s">
        <v>19</v>
      </c>
      <c r="E18" s="14" t="s">
        <v>44</v>
      </c>
      <c r="F18" s="14" t="s">
        <v>562</v>
      </c>
      <c r="G18" s="14" t="s">
        <v>564</v>
      </c>
      <c r="H18" s="14">
        <v>1</v>
      </c>
      <c r="I18" s="14" t="s">
        <v>10</v>
      </c>
      <c r="J18" s="14" t="s">
        <v>563</v>
      </c>
      <c r="K18" s="14" t="s">
        <v>22</v>
      </c>
    </row>
    <row r="19" spans="1:11" ht="20" x14ac:dyDescent="0.35">
      <c r="A19" s="14">
        <v>18</v>
      </c>
      <c r="B19" s="15" t="s">
        <v>248</v>
      </c>
      <c r="C19" s="14" t="s">
        <v>8</v>
      </c>
      <c r="D19" s="14" t="s">
        <v>19</v>
      </c>
      <c r="E19" s="14" t="s">
        <v>44</v>
      </c>
      <c r="F19" s="14" t="s">
        <v>562</v>
      </c>
      <c r="G19" s="14" t="s">
        <v>564</v>
      </c>
      <c r="H19" s="14">
        <v>1</v>
      </c>
      <c r="I19" s="14" t="s">
        <v>10</v>
      </c>
      <c r="J19" s="14" t="s">
        <v>563</v>
      </c>
      <c r="K19" s="14" t="s">
        <v>22</v>
      </c>
    </row>
    <row r="20" spans="1:11" ht="20" x14ac:dyDescent="0.35">
      <c r="A20" s="14">
        <v>19</v>
      </c>
      <c r="B20" s="15" t="s">
        <v>265</v>
      </c>
      <c r="C20" s="14" t="s">
        <v>8</v>
      </c>
      <c r="D20" s="14" t="s">
        <v>19</v>
      </c>
      <c r="E20" s="14" t="s">
        <v>44</v>
      </c>
      <c r="F20" s="14" t="s">
        <v>562</v>
      </c>
      <c r="G20" s="14" t="s">
        <v>564</v>
      </c>
      <c r="H20" s="14">
        <v>1</v>
      </c>
      <c r="I20" s="14" t="s">
        <v>10</v>
      </c>
      <c r="J20" s="14" t="s">
        <v>563</v>
      </c>
      <c r="K20" s="14" t="s">
        <v>22</v>
      </c>
    </row>
    <row r="21" spans="1:11" ht="20" x14ac:dyDescent="0.35">
      <c r="A21" s="14">
        <v>20</v>
      </c>
      <c r="B21" s="14" t="s">
        <v>270</v>
      </c>
      <c r="C21" s="14" t="s">
        <v>8</v>
      </c>
      <c r="D21" s="14" t="s">
        <v>19</v>
      </c>
      <c r="E21" s="14" t="s">
        <v>44</v>
      </c>
      <c r="F21" s="14" t="s">
        <v>562</v>
      </c>
      <c r="G21" s="14" t="s">
        <v>564</v>
      </c>
      <c r="H21" s="14">
        <v>1</v>
      </c>
      <c r="I21" s="14" t="s">
        <v>10</v>
      </c>
      <c r="J21" s="14" t="s">
        <v>563</v>
      </c>
      <c r="K21" s="14" t="s">
        <v>22</v>
      </c>
    </row>
    <row r="22" spans="1:11" ht="20" x14ac:dyDescent="0.35">
      <c r="A22" s="14">
        <v>21</v>
      </c>
      <c r="B22" s="15" t="s">
        <v>271</v>
      </c>
      <c r="C22" s="14" t="s">
        <v>8</v>
      </c>
      <c r="D22" s="14" t="s">
        <v>19</v>
      </c>
      <c r="E22" s="14" t="s">
        <v>44</v>
      </c>
      <c r="F22" s="14" t="s">
        <v>562</v>
      </c>
      <c r="G22" s="14" t="s">
        <v>564</v>
      </c>
      <c r="H22" s="14">
        <v>1</v>
      </c>
      <c r="I22" s="14" t="s">
        <v>10</v>
      </c>
      <c r="J22" s="14" t="s">
        <v>563</v>
      </c>
      <c r="K22" s="14" t="s">
        <v>22</v>
      </c>
    </row>
    <row r="23" spans="1:11" ht="20" x14ac:dyDescent="0.35">
      <c r="A23" s="14">
        <v>22</v>
      </c>
      <c r="B23" s="15" t="s">
        <v>272</v>
      </c>
      <c r="C23" s="14" t="s">
        <v>8</v>
      </c>
      <c r="D23" s="14" t="s">
        <v>19</v>
      </c>
      <c r="E23" s="14" t="s">
        <v>44</v>
      </c>
      <c r="F23" s="14" t="s">
        <v>562</v>
      </c>
      <c r="G23" s="14" t="s">
        <v>564</v>
      </c>
      <c r="H23" s="14">
        <v>1</v>
      </c>
      <c r="I23" s="14" t="s">
        <v>10</v>
      </c>
      <c r="J23" s="14" t="s">
        <v>563</v>
      </c>
      <c r="K23" s="14" t="s">
        <v>22</v>
      </c>
    </row>
    <row r="24" spans="1:11" ht="20" x14ac:dyDescent="0.35">
      <c r="A24" s="14">
        <v>23</v>
      </c>
      <c r="B24" s="15" t="s">
        <v>273</v>
      </c>
      <c r="C24" s="14" t="s">
        <v>8</v>
      </c>
      <c r="D24" s="14" t="s">
        <v>19</v>
      </c>
      <c r="E24" s="14" t="s">
        <v>44</v>
      </c>
      <c r="F24" s="14" t="s">
        <v>562</v>
      </c>
      <c r="G24" s="14" t="s">
        <v>564</v>
      </c>
      <c r="H24" s="14">
        <v>1</v>
      </c>
      <c r="I24" s="14" t="s">
        <v>10</v>
      </c>
      <c r="J24" s="14" t="s">
        <v>563</v>
      </c>
      <c r="K24" s="14" t="s">
        <v>22</v>
      </c>
    </row>
    <row r="25" spans="1:11" ht="20" x14ac:dyDescent="0.35">
      <c r="A25" s="14">
        <v>24</v>
      </c>
      <c r="B25" s="15" t="s">
        <v>281</v>
      </c>
      <c r="C25" s="14" t="s">
        <v>8</v>
      </c>
      <c r="D25" s="14" t="s">
        <v>19</v>
      </c>
      <c r="E25" s="14" t="s">
        <v>44</v>
      </c>
      <c r="F25" s="14" t="s">
        <v>562</v>
      </c>
      <c r="G25" s="14" t="s">
        <v>564</v>
      </c>
      <c r="H25" s="14">
        <v>1</v>
      </c>
      <c r="I25" s="14" t="s">
        <v>10</v>
      </c>
      <c r="J25" s="14" t="s">
        <v>563</v>
      </c>
      <c r="K25" s="14" t="s">
        <v>22</v>
      </c>
    </row>
    <row r="26" spans="1:11" ht="20" x14ac:dyDescent="0.35">
      <c r="A26" s="14">
        <v>25</v>
      </c>
      <c r="B26" s="15" t="s">
        <v>297</v>
      </c>
      <c r="C26" s="14" t="s">
        <v>8</v>
      </c>
      <c r="D26" s="14" t="s">
        <v>19</v>
      </c>
      <c r="E26" s="14" t="s">
        <v>44</v>
      </c>
      <c r="F26" s="14" t="s">
        <v>562</v>
      </c>
      <c r="G26" s="14" t="s">
        <v>564</v>
      </c>
      <c r="H26" s="14">
        <v>1</v>
      </c>
      <c r="I26" s="14" t="s">
        <v>10</v>
      </c>
      <c r="J26" s="14" t="s">
        <v>563</v>
      </c>
      <c r="K26" s="14" t="s">
        <v>22</v>
      </c>
    </row>
    <row r="27" spans="1:11" ht="20" x14ac:dyDescent="0.35">
      <c r="A27" s="14">
        <v>26</v>
      </c>
      <c r="B27" s="15" t="s">
        <v>400</v>
      </c>
      <c r="C27" s="14" t="s">
        <v>8</v>
      </c>
      <c r="D27" s="14" t="s">
        <v>19</v>
      </c>
      <c r="E27" s="14" t="s">
        <v>44</v>
      </c>
      <c r="F27" s="14" t="s">
        <v>562</v>
      </c>
      <c r="G27" s="14" t="s">
        <v>564</v>
      </c>
      <c r="H27" s="14">
        <v>1</v>
      </c>
      <c r="I27" s="14" t="s">
        <v>10</v>
      </c>
      <c r="J27" s="14" t="s">
        <v>563</v>
      </c>
      <c r="K27" s="14" t="s">
        <v>22</v>
      </c>
    </row>
    <row r="28" spans="1:11" ht="20" x14ac:dyDescent="0.35">
      <c r="A28" s="14">
        <v>27</v>
      </c>
      <c r="B28" s="15" t="s">
        <v>403</v>
      </c>
      <c r="C28" s="14" t="s">
        <v>8</v>
      </c>
      <c r="D28" s="14" t="s">
        <v>19</v>
      </c>
      <c r="E28" s="14" t="s">
        <v>44</v>
      </c>
      <c r="F28" s="14" t="s">
        <v>562</v>
      </c>
      <c r="G28" s="14" t="s">
        <v>564</v>
      </c>
      <c r="H28" s="14">
        <v>1</v>
      </c>
      <c r="I28" s="14" t="s">
        <v>10</v>
      </c>
      <c r="J28" s="14" t="s">
        <v>563</v>
      </c>
      <c r="K28" s="14" t="s">
        <v>22</v>
      </c>
    </row>
    <row r="29" spans="1:11" ht="20" x14ac:dyDescent="0.35">
      <c r="A29" s="14">
        <v>28</v>
      </c>
      <c r="B29" s="15" t="s">
        <v>408</v>
      </c>
      <c r="C29" s="14" t="s">
        <v>8</v>
      </c>
      <c r="D29" s="14" t="s">
        <v>19</v>
      </c>
      <c r="E29" s="14" t="s">
        <v>44</v>
      </c>
      <c r="F29" s="14" t="s">
        <v>562</v>
      </c>
      <c r="G29" s="14" t="s">
        <v>564</v>
      </c>
      <c r="H29" s="14">
        <v>1</v>
      </c>
      <c r="I29" s="14" t="s">
        <v>10</v>
      </c>
      <c r="J29" s="14" t="s">
        <v>563</v>
      </c>
      <c r="K29" s="14" t="s">
        <v>22</v>
      </c>
    </row>
    <row r="30" spans="1:11" ht="20" x14ac:dyDescent="0.35">
      <c r="A30" s="14">
        <v>29</v>
      </c>
      <c r="B30" s="15" t="s">
        <v>410</v>
      </c>
      <c r="C30" s="14" t="s">
        <v>8</v>
      </c>
      <c r="D30" s="14" t="s">
        <v>19</v>
      </c>
      <c r="E30" s="14" t="s">
        <v>44</v>
      </c>
      <c r="F30" s="14" t="s">
        <v>562</v>
      </c>
      <c r="G30" s="14" t="s">
        <v>564</v>
      </c>
      <c r="H30" s="14">
        <v>1</v>
      </c>
      <c r="I30" s="14" t="s">
        <v>10</v>
      </c>
      <c r="J30" s="14" t="s">
        <v>563</v>
      </c>
      <c r="K30" s="14" t="s">
        <v>22</v>
      </c>
    </row>
    <row r="31" spans="1:11" ht="20" x14ac:dyDescent="0.35">
      <c r="A31" s="14">
        <v>30</v>
      </c>
      <c r="B31" s="15" t="s">
        <v>419</v>
      </c>
      <c r="C31" s="14" t="s">
        <v>8</v>
      </c>
      <c r="D31" s="14" t="s">
        <v>19</v>
      </c>
      <c r="E31" s="14" t="s">
        <v>44</v>
      </c>
      <c r="F31" s="14" t="s">
        <v>562</v>
      </c>
      <c r="G31" s="14" t="s">
        <v>564</v>
      </c>
      <c r="H31" s="14">
        <v>1</v>
      </c>
      <c r="I31" s="14" t="s">
        <v>10</v>
      </c>
      <c r="J31" s="14" t="s">
        <v>563</v>
      </c>
      <c r="K31" s="14" t="s">
        <v>22</v>
      </c>
    </row>
    <row r="32" spans="1:11" ht="20" x14ac:dyDescent="0.35">
      <c r="A32" s="14">
        <v>31</v>
      </c>
      <c r="B32" s="15" t="s">
        <v>420</v>
      </c>
      <c r="C32" s="14" t="s">
        <v>8</v>
      </c>
      <c r="D32" s="14" t="s">
        <v>19</v>
      </c>
      <c r="E32" s="14" t="s">
        <v>44</v>
      </c>
      <c r="F32" s="14" t="s">
        <v>562</v>
      </c>
      <c r="G32" s="14" t="s">
        <v>564</v>
      </c>
      <c r="H32" s="14">
        <v>1</v>
      </c>
      <c r="I32" s="14" t="s">
        <v>10</v>
      </c>
      <c r="J32" s="14" t="s">
        <v>563</v>
      </c>
      <c r="K32" s="14" t="s">
        <v>22</v>
      </c>
    </row>
    <row r="33" spans="1:11" ht="20" x14ac:dyDescent="0.35">
      <c r="A33" s="14">
        <v>32</v>
      </c>
      <c r="B33" s="15" t="s">
        <v>428</v>
      </c>
      <c r="C33" s="14" t="s">
        <v>8</v>
      </c>
      <c r="D33" s="14" t="s">
        <v>19</v>
      </c>
      <c r="E33" s="14" t="s">
        <v>44</v>
      </c>
      <c r="F33" s="14" t="s">
        <v>562</v>
      </c>
      <c r="G33" s="14" t="s">
        <v>564</v>
      </c>
      <c r="H33" s="14">
        <v>1</v>
      </c>
      <c r="I33" s="14" t="s">
        <v>10</v>
      </c>
      <c r="J33" s="14" t="s">
        <v>563</v>
      </c>
      <c r="K33" s="14" t="s">
        <v>22</v>
      </c>
    </row>
    <row r="34" spans="1:11" ht="20" x14ac:dyDescent="0.35">
      <c r="A34" s="14">
        <v>33</v>
      </c>
      <c r="B34" s="15" t="s">
        <v>431</v>
      </c>
      <c r="C34" s="14" t="s">
        <v>8</v>
      </c>
      <c r="D34" s="14" t="s">
        <v>19</v>
      </c>
      <c r="E34" s="14" t="s">
        <v>44</v>
      </c>
      <c r="F34" s="14" t="s">
        <v>562</v>
      </c>
      <c r="G34" s="14" t="s">
        <v>564</v>
      </c>
      <c r="H34" s="14">
        <v>1</v>
      </c>
      <c r="I34" s="14" t="s">
        <v>10</v>
      </c>
      <c r="J34" s="14" t="s">
        <v>563</v>
      </c>
      <c r="K34" s="14" t="s">
        <v>22</v>
      </c>
    </row>
    <row r="35" spans="1:11" ht="20" x14ac:dyDescent="0.35">
      <c r="A35" s="14">
        <v>34</v>
      </c>
      <c r="B35" s="15" t="s">
        <v>432</v>
      </c>
      <c r="C35" s="14" t="s">
        <v>8</v>
      </c>
      <c r="D35" s="14" t="s">
        <v>19</v>
      </c>
      <c r="E35" s="14" t="s">
        <v>44</v>
      </c>
      <c r="F35" s="14" t="s">
        <v>562</v>
      </c>
      <c r="G35" s="14" t="s">
        <v>564</v>
      </c>
      <c r="H35" s="14">
        <v>1</v>
      </c>
      <c r="I35" s="14" t="s">
        <v>10</v>
      </c>
      <c r="J35" s="14" t="s">
        <v>563</v>
      </c>
      <c r="K35" s="14" t="s">
        <v>22</v>
      </c>
    </row>
    <row r="36" spans="1:11" ht="20" x14ac:dyDescent="0.35">
      <c r="A36" s="14">
        <v>35</v>
      </c>
      <c r="B36" s="15" t="s">
        <v>453</v>
      </c>
      <c r="C36" s="14" t="s">
        <v>8</v>
      </c>
      <c r="D36" s="14" t="s">
        <v>19</v>
      </c>
      <c r="E36" s="14" t="s">
        <v>44</v>
      </c>
      <c r="F36" s="14" t="s">
        <v>562</v>
      </c>
      <c r="G36" s="14" t="s">
        <v>564</v>
      </c>
      <c r="H36" s="14">
        <v>1</v>
      </c>
      <c r="I36" s="14" t="s">
        <v>10</v>
      </c>
      <c r="J36" s="14" t="s">
        <v>563</v>
      </c>
      <c r="K36" s="14" t="s">
        <v>22</v>
      </c>
    </row>
    <row r="37" spans="1:11" ht="20" x14ac:dyDescent="0.35">
      <c r="A37" s="14">
        <v>36</v>
      </c>
      <c r="B37" s="15" t="s">
        <v>454</v>
      </c>
      <c r="C37" s="14" t="s">
        <v>8</v>
      </c>
      <c r="D37" s="14" t="s">
        <v>19</v>
      </c>
      <c r="E37" s="14" t="s">
        <v>44</v>
      </c>
      <c r="F37" s="14" t="s">
        <v>562</v>
      </c>
      <c r="G37" s="14" t="s">
        <v>564</v>
      </c>
      <c r="H37" s="14">
        <v>1</v>
      </c>
      <c r="I37" s="14" t="s">
        <v>10</v>
      </c>
      <c r="J37" s="14" t="s">
        <v>563</v>
      </c>
      <c r="K37" s="14" t="s">
        <v>22</v>
      </c>
    </row>
    <row r="38" spans="1:11" ht="20" x14ac:dyDescent="0.35">
      <c r="A38" s="14">
        <v>37</v>
      </c>
      <c r="B38" s="15" t="s">
        <v>460</v>
      </c>
      <c r="C38" s="14" t="s">
        <v>8</v>
      </c>
      <c r="D38" s="14" t="s">
        <v>19</v>
      </c>
      <c r="E38" s="14" t="s">
        <v>44</v>
      </c>
      <c r="F38" s="14" t="s">
        <v>562</v>
      </c>
      <c r="G38" s="14" t="s">
        <v>564</v>
      </c>
      <c r="H38" s="14">
        <v>1</v>
      </c>
      <c r="I38" s="14" t="s">
        <v>10</v>
      </c>
      <c r="J38" s="14" t="s">
        <v>563</v>
      </c>
      <c r="K38" s="14" t="s">
        <v>22</v>
      </c>
    </row>
    <row r="39" spans="1:11" ht="20" x14ac:dyDescent="0.35">
      <c r="A39" s="14">
        <v>38</v>
      </c>
      <c r="B39" s="15" t="s">
        <v>461</v>
      </c>
      <c r="C39" s="14" t="s">
        <v>8</v>
      </c>
      <c r="D39" s="14" t="s">
        <v>19</v>
      </c>
      <c r="E39" s="14" t="s">
        <v>44</v>
      </c>
      <c r="F39" s="14" t="s">
        <v>562</v>
      </c>
      <c r="G39" s="14" t="s">
        <v>564</v>
      </c>
      <c r="H39" s="14">
        <v>1</v>
      </c>
      <c r="I39" s="14" t="s">
        <v>10</v>
      </c>
      <c r="J39" s="14" t="s">
        <v>563</v>
      </c>
      <c r="K39" s="14" t="s">
        <v>22</v>
      </c>
    </row>
    <row r="40" spans="1:11" ht="20" x14ac:dyDescent="0.35">
      <c r="A40" s="14">
        <v>39</v>
      </c>
      <c r="B40" s="15" t="s">
        <v>465</v>
      </c>
      <c r="C40" s="14" t="s">
        <v>8</v>
      </c>
      <c r="D40" s="14" t="s">
        <v>19</v>
      </c>
      <c r="E40" s="14" t="s">
        <v>44</v>
      </c>
      <c r="F40" s="14" t="s">
        <v>562</v>
      </c>
      <c r="G40" s="14" t="s">
        <v>564</v>
      </c>
      <c r="H40" s="14">
        <v>1</v>
      </c>
      <c r="I40" s="14" t="s">
        <v>10</v>
      </c>
      <c r="J40" s="14" t="s">
        <v>563</v>
      </c>
      <c r="K40" s="14" t="s">
        <v>22</v>
      </c>
    </row>
    <row r="41" spans="1:11" ht="20" x14ac:dyDescent="0.35">
      <c r="A41" s="14">
        <v>40</v>
      </c>
      <c r="B41" s="15" t="s">
        <v>470</v>
      </c>
      <c r="C41" s="14" t="s">
        <v>8</v>
      </c>
      <c r="D41" s="14" t="s">
        <v>19</v>
      </c>
      <c r="E41" s="14" t="s">
        <v>44</v>
      </c>
      <c r="F41" s="14" t="s">
        <v>562</v>
      </c>
      <c r="G41" s="14" t="s">
        <v>564</v>
      </c>
      <c r="H41" s="14">
        <v>1</v>
      </c>
      <c r="I41" s="14" t="s">
        <v>10</v>
      </c>
      <c r="J41" s="14" t="s">
        <v>563</v>
      </c>
      <c r="K41" s="14" t="s">
        <v>22</v>
      </c>
    </row>
    <row r="42" spans="1:11" ht="20" x14ac:dyDescent="0.35">
      <c r="A42" s="14">
        <v>41</v>
      </c>
      <c r="B42" s="15" t="s">
        <v>474</v>
      </c>
      <c r="C42" s="14" t="s">
        <v>8</v>
      </c>
      <c r="D42" s="14" t="s">
        <v>19</v>
      </c>
      <c r="E42" s="14" t="s">
        <v>44</v>
      </c>
      <c r="F42" s="14" t="s">
        <v>562</v>
      </c>
      <c r="G42" s="14" t="s">
        <v>564</v>
      </c>
      <c r="H42" s="14">
        <v>1</v>
      </c>
      <c r="I42" s="14" t="s">
        <v>10</v>
      </c>
      <c r="J42" s="14" t="s">
        <v>563</v>
      </c>
      <c r="K42" s="14" t="s">
        <v>22</v>
      </c>
    </row>
    <row r="43" spans="1:11" ht="20" x14ac:dyDescent="0.35">
      <c r="A43" s="14">
        <v>42</v>
      </c>
      <c r="B43" s="15" t="s">
        <v>75</v>
      </c>
      <c r="C43" s="15" t="s">
        <v>57</v>
      </c>
      <c r="D43" s="14" t="s">
        <v>19</v>
      </c>
      <c r="E43" s="14" t="s">
        <v>44</v>
      </c>
      <c r="F43" s="14" t="s">
        <v>562</v>
      </c>
      <c r="G43" s="14" t="s">
        <v>564</v>
      </c>
      <c r="H43" s="14">
        <v>1</v>
      </c>
      <c r="I43" s="14" t="s">
        <v>10</v>
      </c>
      <c r="J43" s="14" t="s">
        <v>563</v>
      </c>
      <c r="K43" s="14" t="s">
        <v>22</v>
      </c>
    </row>
    <row r="44" spans="1:11" ht="20" x14ac:dyDescent="0.35">
      <c r="A44" s="14">
        <v>43</v>
      </c>
      <c r="B44" s="15" t="s">
        <v>525</v>
      </c>
      <c r="C44" s="14" t="s">
        <v>57</v>
      </c>
      <c r="D44" s="14" t="s">
        <v>19</v>
      </c>
      <c r="E44" s="14" t="s">
        <v>44</v>
      </c>
      <c r="F44" s="14" t="s">
        <v>562</v>
      </c>
      <c r="G44" s="14" t="s">
        <v>564</v>
      </c>
      <c r="H44" s="14">
        <v>1</v>
      </c>
      <c r="I44" s="14" t="s">
        <v>10</v>
      </c>
      <c r="J44" s="14" t="s">
        <v>563</v>
      </c>
      <c r="K44" s="14" t="s">
        <v>22</v>
      </c>
    </row>
    <row r="45" spans="1:11" ht="20" x14ac:dyDescent="0.35">
      <c r="A45" s="14">
        <v>44</v>
      </c>
      <c r="B45" s="15" t="s">
        <v>387</v>
      </c>
      <c r="C45" s="14" t="s">
        <v>57</v>
      </c>
      <c r="D45" s="14" t="s">
        <v>19</v>
      </c>
      <c r="E45" s="14" t="s">
        <v>44</v>
      </c>
      <c r="F45" s="14" t="s">
        <v>562</v>
      </c>
      <c r="G45" s="14" t="s">
        <v>564</v>
      </c>
      <c r="H45" s="14">
        <v>1</v>
      </c>
      <c r="I45" s="14" t="s">
        <v>10</v>
      </c>
      <c r="J45" s="14" t="s">
        <v>563</v>
      </c>
      <c r="K45" s="14" t="s">
        <v>22</v>
      </c>
    </row>
    <row r="46" spans="1:11" ht="20" x14ac:dyDescent="0.35">
      <c r="A46" s="14">
        <v>45</v>
      </c>
      <c r="B46" s="15" t="s">
        <v>377</v>
      </c>
      <c r="C46" s="14" t="s">
        <v>57</v>
      </c>
      <c r="D46" s="14" t="s">
        <v>19</v>
      </c>
      <c r="E46" s="14" t="s">
        <v>44</v>
      </c>
      <c r="F46" s="14" t="s">
        <v>562</v>
      </c>
      <c r="G46" s="14" t="s">
        <v>564</v>
      </c>
      <c r="H46" s="14">
        <v>1</v>
      </c>
      <c r="I46" s="14" t="s">
        <v>10</v>
      </c>
      <c r="J46" s="14" t="s">
        <v>563</v>
      </c>
      <c r="K46" s="14" t="s">
        <v>22</v>
      </c>
    </row>
    <row r="47" spans="1:11" ht="20" x14ac:dyDescent="0.35">
      <c r="A47" s="14">
        <v>46</v>
      </c>
      <c r="B47" s="15" t="s">
        <v>183</v>
      </c>
      <c r="C47" s="14" t="s">
        <v>57</v>
      </c>
      <c r="D47" s="14" t="s">
        <v>19</v>
      </c>
      <c r="E47" s="14" t="s">
        <v>44</v>
      </c>
      <c r="F47" s="14" t="s">
        <v>562</v>
      </c>
      <c r="G47" s="14" t="s">
        <v>564</v>
      </c>
      <c r="H47" s="14">
        <v>1</v>
      </c>
      <c r="I47" s="14" t="s">
        <v>10</v>
      </c>
      <c r="J47" s="14" t="s">
        <v>563</v>
      </c>
      <c r="K47" s="14" t="s">
        <v>22</v>
      </c>
    </row>
    <row r="48" spans="1:11" ht="20" x14ac:dyDescent="0.35">
      <c r="A48" s="14">
        <v>47</v>
      </c>
      <c r="B48" s="15" t="s">
        <v>179</v>
      </c>
      <c r="C48" s="14" t="s">
        <v>57</v>
      </c>
      <c r="D48" s="14" t="s">
        <v>19</v>
      </c>
      <c r="E48" s="14" t="s">
        <v>44</v>
      </c>
      <c r="F48" s="14" t="s">
        <v>562</v>
      </c>
      <c r="G48" s="14" t="s">
        <v>564</v>
      </c>
      <c r="H48" s="14">
        <v>1</v>
      </c>
      <c r="I48" s="14" t="s">
        <v>10</v>
      </c>
      <c r="J48" s="14" t="s">
        <v>563</v>
      </c>
      <c r="K48" s="14" t="s">
        <v>22</v>
      </c>
    </row>
    <row r="49" spans="1:11" ht="20" x14ac:dyDescent="0.35">
      <c r="A49" s="14">
        <v>48</v>
      </c>
      <c r="B49" s="15" t="s">
        <v>160</v>
      </c>
      <c r="C49" s="14" t="s">
        <v>57</v>
      </c>
      <c r="D49" s="14" t="s">
        <v>19</v>
      </c>
      <c r="E49" s="14" t="s">
        <v>44</v>
      </c>
      <c r="F49" s="14" t="s">
        <v>562</v>
      </c>
      <c r="G49" s="14" t="s">
        <v>564</v>
      </c>
      <c r="H49" s="14">
        <v>1</v>
      </c>
      <c r="I49" s="14" t="s">
        <v>10</v>
      </c>
      <c r="J49" s="14" t="s">
        <v>563</v>
      </c>
      <c r="K49" s="14" t="s">
        <v>22</v>
      </c>
    </row>
    <row r="50" spans="1:11" ht="20" x14ac:dyDescent="0.35">
      <c r="A50" s="14">
        <v>49</v>
      </c>
      <c r="B50" s="15" t="s">
        <v>153</v>
      </c>
      <c r="C50" s="14" t="s">
        <v>57</v>
      </c>
      <c r="D50" s="14" t="s">
        <v>19</v>
      </c>
      <c r="E50" s="14" t="s">
        <v>44</v>
      </c>
      <c r="F50" s="14" t="s">
        <v>562</v>
      </c>
      <c r="G50" s="14" t="s">
        <v>564</v>
      </c>
      <c r="H50" s="14">
        <v>1</v>
      </c>
      <c r="I50" s="14" t="s">
        <v>10</v>
      </c>
      <c r="J50" s="14" t="s">
        <v>563</v>
      </c>
      <c r="K50" s="14" t="s">
        <v>22</v>
      </c>
    </row>
    <row r="51" spans="1:11" ht="20" x14ac:dyDescent="0.35">
      <c r="A51" s="14">
        <v>50</v>
      </c>
      <c r="B51" s="15" t="s">
        <v>130</v>
      </c>
      <c r="C51" s="14" t="s">
        <v>57</v>
      </c>
      <c r="D51" s="14" t="s">
        <v>19</v>
      </c>
      <c r="E51" s="14" t="s">
        <v>44</v>
      </c>
      <c r="F51" s="14" t="s">
        <v>562</v>
      </c>
      <c r="G51" s="14" t="s">
        <v>564</v>
      </c>
      <c r="H51" s="14">
        <v>1</v>
      </c>
      <c r="I51" s="14" t="s">
        <v>10</v>
      </c>
      <c r="J51" s="14" t="s">
        <v>563</v>
      </c>
      <c r="K51" s="14" t="s">
        <v>22</v>
      </c>
    </row>
    <row r="52" spans="1:11" ht="20" x14ac:dyDescent="0.35">
      <c r="A52" s="14">
        <v>51</v>
      </c>
      <c r="B52" s="15" t="s">
        <v>369</v>
      </c>
      <c r="C52" s="14" t="s">
        <v>57</v>
      </c>
      <c r="D52" s="14" t="s">
        <v>19</v>
      </c>
      <c r="E52" s="14" t="s">
        <v>44</v>
      </c>
      <c r="F52" s="14" t="s">
        <v>562</v>
      </c>
      <c r="G52" s="14" t="s">
        <v>564</v>
      </c>
      <c r="H52" s="14">
        <v>1</v>
      </c>
      <c r="I52" s="14" t="s">
        <v>10</v>
      </c>
      <c r="J52" s="14" t="s">
        <v>563</v>
      </c>
      <c r="K52" s="14" t="s">
        <v>22</v>
      </c>
    </row>
    <row r="53" spans="1:11" ht="20" x14ac:dyDescent="0.35">
      <c r="A53" s="14">
        <v>52</v>
      </c>
      <c r="B53" s="15" t="s">
        <v>367</v>
      </c>
      <c r="C53" s="14" t="s">
        <v>57</v>
      </c>
      <c r="D53" s="14" t="s">
        <v>19</v>
      </c>
      <c r="E53" s="14" t="s">
        <v>44</v>
      </c>
      <c r="F53" s="14" t="s">
        <v>562</v>
      </c>
      <c r="G53" s="14" t="s">
        <v>564</v>
      </c>
      <c r="H53" s="14">
        <v>1</v>
      </c>
      <c r="I53" s="14" t="s">
        <v>10</v>
      </c>
      <c r="J53" s="14" t="s">
        <v>563</v>
      </c>
      <c r="K53" s="14" t="s">
        <v>22</v>
      </c>
    </row>
    <row r="54" spans="1:11" ht="20" x14ac:dyDescent="0.35">
      <c r="A54" s="14">
        <v>53</v>
      </c>
      <c r="B54" s="15" t="s">
        <v>345</v>
      </c>
      <c r="C54" s="14" t="s">
        <v>57</v>
      </c>
      <c r="D54" s="14" t="s">
        <v>19</v>
      </c>
      <c r="E54" s="14" t="s">
        <v>44</v>
      </c>
      <c r="F54" s="14" t="s">
        <v>562</v>
      </c>
      <c r="G54" s="14" t="s">
        <v>564</v>
      </c>
      <c r="H54" s="14">
        <v>1</v>
      </c>
      <c r="I54" s="14" t="s">
        <v>10</v>
      </c>
      <c r="J54" s="14" t="s">
        <v>563</v>
      </c>
      <c r="K54" s="14" t="s">
        <v>22</v>
      </c>
    </row>
    <row r="55" spans="1:11" ht="20" x14ac:dyDescent="0.35">
      <c r="A55" s="14">
        <v>54</v>
      </c>
      <c r="B55" s="15" t="s">
        <v>342</v>
      </c>
      <c r="C55" s="14" t="s">
        <v>57</v>
      </c>
      <c r="D55" s="14" t="s">
        <v>19</v>
      </c>
      <c r="E55" s="14" t="s">
        <v>44</v>
      </c>
      <c r="F55" s="14" t="s">
        <v>562</v>
      </c>
      <c r="G55" s="14" t="s">
        <v>564</v>
      </c>
      <c r="H55" s="14">
        <v>1</v>
      </c>
      <c r="I55" s="14" t="s">
        <v>10</v>
      </c>
      <c r="J55" s="14" t="s">
        <v>563</v>
      </c>
      <c r="K55" s="14" t="s">
        <v>22</v>
      </c>
    </row>
    <row r="56" spans="1:11" ht="20" x14ac:dyDescent="0.35">
      <c r="A56" s="14">
        <v>55</v>
      </c>
      <c r="B56" s="15" t="s">
        <v>341</v>
      </c>
      <c r="C56" s="14" t="s">
        <v>57</v>
      </c>
      <c r="D56" s="14" t="s">
        <v>19</v>
      </c>
      <c r="E56" s="14" t="s">
        <v>44</v>
      </c>
      <c r="F56" s="14" t="s">
        <v>562</v>
      </c>
      <c r="G56" s="14" t="s">
        <v>564</v>
      </c>
      <c r="H56" s="14">
        <v>1</v>
      </c>
      <c r="I56" s="14" t="s">
        <v>10</v>
      </c>
      <c r="J56" s="14" t="s">
        <v>563</v>
      </c>
      <c r="K56" s="14" t="s">
        <v>22</v>
      </c>
    </row>
    <row r="57" spans="1:11" ht="20" x14ac:dyDescent="0.35">
      <c r="A57" s="14">
        <v>56</v>
      </c>
      <c r="B57" s="15" t="s">
        <v>337</v>
      </c>
      <c r="C57" s="14" t="s">
        <v>57</v>
      </c>
      <c r="D57" s="14" t="s">
        <v>19</v>
      </c>
      <c r="E57" s="14" t="s">
        <v>44</v>
      </c>
      <c r="F57" s="14" t="s">
        <v>562</v>
      </c>
      <c r="G57" s="14" t="s">
        <v>564</v>
      </c>
      <c r="H57" s="14">
        <v>1</v>
      </c>
      <c r="I57" s="14" t="s">
        <v>10</v>
      </c>
      <c r="J57" s="14" t="s">
        <v>563</v>
      </c>
      <c r="K57" s="14" t="s">
        <v>22</v>
      </c>
    </row>
    <row r="58" spans="1:11" ht="20" x14ac:dyDescent="0.35">
      <c r="A58" s="14">
        <v>57</v>
      </c>
      <c r="B58" s="15" t="s">
        <v>265</v>
      </c>
      <c r="C58" s="14" t="s">
        <v>57</v>
      </c>
      <c r="D58" s="14" t="s">
        <v>19</v>
      </c>
      <c r="E58" s="14" t="s">
        <v>44</v>
      </c>
      <c r="F58" s="14" t="s">
        <v>562</v>
      </c>
      <c r="G58" s="14" t="s">
        <v>564</v>
      </c>
      <c r="H58" s="14">
        <v>1</v>
      </c>
      <c r="I58" s="14" t="s">
        <v>10</v>
      </c>
      <c r="J58" s="14" t="s">
        <v>563</v>
      </c>
      <c r="K58" s="14" t="s">
        <v>22</v>
      </c>
    </row>
    <row r="59" spans="1:11" ht="20" x14ac:dyDescent="0.35">
      <c r="A59" s="14">
        <v>58</v>
      </c>
      <c r="B59" s="15" t="s">
        <v>266</v>
      </c>
      <c r="C59" s="14" t="s">
        <v>57</v>
      </c>
      <c r="D59" s="14" t="s">
        <v>19</v>
      </c>
      <c r="E59" s="14" t="s">
        <v>44</v>
      </c>
      <c r="F59" s="14" t="s">
        <v>562</v>
      </c>
      <c r="G59" s="14" t="s">
        <v>564</v>
      </c>
      <c r="H59" s="14">
        <v>1</v>
      </c>
      <c r="I59" s="14" t="s">
        <v>10</v>
      </c>
      <c r="J59" s="14" t="s">
        <v>563</v>
      </c>
      <c r="K59" s="14" t="s">
        <v>22</v>
      </c>
    </row>
    <row r="60" spans="1:11" ht="20" x14ac:dyDescent="0.35">
      <c r="A60" s="14">
        <v>59</v>
      </c>
      <c r="B60" s="15" t="s">
        <v>332</v>
      </c>
      <c r="C60" s="14" t="s">
        <v>57</v>
      </c>
      <c r="D60" s="14" t="s">
        <v>19</v>
      </c>
      <c r="E60" s="14" t="s">
        <v>44</v>
      </c>
      <c r="F60" s="14" t="s">
        <v>562</v>
      </c>
      <c r="G60" s="14" t="s">
        <v>564</v>
      </c>
      <c r="H60" s="14">
        <v>1</v>
      </c>
      <c r="I60" s="14" t="s">
        <v>10</v>
      </c>
      <c r="J60" s="14" t="s">
        <v>563</v>
      </c>
      <c r="K60" s="14" t="s">
        <v>22</v>
      </c>
    </row>
    <row r="61" spans="1:11" ht="20" x14ac:dyDescent="0.35">
      <c r="A61" s="14">
        <v>60</v>
      </c>
      <c r="B61" s="15" t="s">
        <v>271</v>
      </c>
      <c r="C61" s="14" t="s">
        <v>57</v>
      </c>
      <c r="D61" s="14" t="s">
        <v>19</v>
      </c>
      <c r="E61" s="14" t="s">
        <v>44</v>
      </c>
      <c r="F61" s="14" t="s">
        <v>562</v>
      </c>
      <c r="G61" s="14" t="s">
        <v>564</v>
      </c>
      <c r="H61" s="14">
        <v>1</v>
      </c>
      <c r="I61" s="14" t="s">
        <v>10</v>
      </c>
      <c r="J61" s="14" t="s">
        <v>563</v>
      </c>
      <c r="K61" s="14" t="s">
        <v>22</v>
      </c>
    </row>
    <row r="62" spans="1:11" ht="20" x14ac:dyDescent="0.35">
      <c r="A62" s="14">
        <v>61</v>
      </c>
      <c r="B62" s="15" t="s">
        <v>329</v>
      </c>
      <c r="C62" s="14" t="s">
        <v>57</v>
      </c>
      <c r="D62" s="14" t="s">
        <v>19</v>
      </c>
      <c r="E62" s="14" t="s">
        <v>44</v>
      </c>
      <c r="F62" s="14" t="s">
        <v>562</v>
      </c>
      <c r="G62" s="14" t="s">
        <v>564</v>
      </c>
      <c r="H62" s="14">
        <v>1</v>
      </c>
      <c r="I62" s="14" t="s">
        <v>10</v>
      </c>
      <c r="J62" s="14" t="s">
        <v>563</v>
      </c>
      <c r="K62" s="14" t="s">
        <v>22</v>
      </c>
    </row>
    <row r="63" spans="1:11" ht="20" x14ac:dyDescent="0.35">
      <c r="A63" s="14">
        <v>62</v>
      </c>
      <c r="B63" s="15" t="s">
        <v>328</v>
      </c>
      <c r="C63" s="14" t="s">
        <v>57</v>
      </c>
      <c r="D63" s="14" t="s">
        <v>19</v>
      </c>
      <c r="E63" s="14" t="s">
        <v>44</v>
      </c>
      <c r="F63" s="14" t="s">
        <v>562</v>
      </c>
      <c r="G63" s="14" t="s">
        <v>564</v>
      </c>
      <c r="H63" s="14">
        <v>1</v>
      </c>
      <c r="I63" s="14" t="s">
        <v>10</v>
      </c>
      <c r="J63" s="14" t="s">
        <v>563</v>
      </c>
      <c r="K63" s="14" t="s">
        <v>22</v>
      </c>
    </row>
    <row r="64" spans="1:11" ht="20" x14ac:dyDescent="0.35">
      <c r="A64" s="14">
        <v>63</v>
      </c>
      <c r="B64" s="15" t="s">
        <v>319</v>
      </c>
      <c r="C64" s="14" t="s">
        <v>57</v>
      </c>
      <c r="D64" s="14" t="s">
        <v>19</v>
      </c>
      <c r="E64" s="14" t="s">
        <v>44</v>
      </c>
      <c r="F64" s="14" t="s">
        <v>562</v>
      </c>
      <c r="G64" s="14" t="s">
        <v>564</v>
      </c>
      <c r="H64" s="14">
        <v>1</v>
      </c>
      <c r="I64" s="14" t="s">
        <v>10</v>
      </c>
      <c r="J64" s="14" t="s">
        <v>563</v>
      </c>
      <c r="K64" s="14" t="s">
        <v>22</v>
      </c>
    </row>
    <row r="65" spans="1:11" ht="20" x14ac:dyDescent="0.35">
      <c r="A65" s="14">
        <v>64</v>
      </c>
      <c r="B65" s="15" t="s">
        <v>291</v>
      </c>
      <c r="C65" s="14" t="s">
        <v>57</v>
      </c>
      <c r="D65" s="14" t="s">
        <v>19</v>
      </c>
      <c r="E65" s="14" t="s">
        <v>44</v>
      </c>
      <c r="F65" s="14" t="s">
        <v>562</v>
      </c>
      <c r="G65" s="14" t="s">
        <v>564</v>
      </c>
      <c r="H65" s="14">
        <v>1</v>
      </c>
      <c r="I65" s="14" t="s">
        <v>10</v>
      </c>
      <c r="J65" s="14" t="s">
        <v>563</v>
      </c>
      <c r="K65" s="14" t="s">
        <v>22</v>
      </c>
    </row>
    <row r="66" spans="1:11" ht="20" x14ac:dyDescent="0.35">
      <c r="A66" s="14">
        <v>65</v>
      </c>
      <c r="B66" s="15" t="s">
        <v>302</v>
      </c>
      <c r="C66" s="14" t="s">
        <v>57</v>
      </c>
      <c r="D66" s="14" t="s">
        <v>19</v>
      </c>
      <c r="E66" s="14" t="s">
        <v>44</v>
      </c>
      <c r="F66" s="14" t="s">
        <v>562</v>
      </c>
      <c r="G66" s="14" t="s">
        <v>564</v>
      </c>
      <c r="H66" s="14">
        <v>1</v>
      </c>
      <c r="I66" s="14" t="s">
        <v>10</v>
      </c>
      <c r="J66" s="14" t="s">
        <v>563</v>
      </c>
      <c r="K66" s="14" t="s">
        <v>22</v>
      </c>
    </row>
    <row r="67" spans="1:11" ht="20" x14ac:dyDescent="0.35">
      <c r="A67" s="14">
        <v>66</v>
      </c>
      <c r="B67" s="15" t="s">
        <v>399</v>
      </c>
      <c r="C67" s="14" t="s">
        <v>57</v>
      </c>
      <c r="D67" s="14" t="s">
        <v>19</v>
      </c>
      <c r="E67" s="14" t="s">
        <v>44</v>
      </c>
      <c r="F67" s="14" t="s">
        <v>562</v>
      </c>
      <c r="G67" s="14" t="s">
        <v>564</v>
      </c>
      <c r="H67" s="14">
        <v>1</v>
      </c>
      <c r="I67" s="14" t="s">
        <v>10</v>
      </c>
      <c r="J67" s="14" t="s">
        <v>563</v>
      </c>
      <c r="K67" s="14" t="s">
        <v>22</v>
      </c>
    </row>
    <row r="68" spans="1:11" ht="20" x14ac:dyDescent="0.35">
      <c r="A68" s="14">
        <v>67</v>
      </c>
      <c r="B68" s="15" t="s">
        <v>394</v>
      </c>
      <c r="C68" s="14" t="s">
        <v>57</v>
      </c>
      <c r="D68" s="14" t="s">
        <v>19</v>
      </c>
      <c r="E68" s="14" t="s">
        <v>44</v>
      </c>
      <c r="F68" s="14" t="s">
        <v>562</v>
      </c>
      <c r="G68" s="14" t="s">
        <v>564</v>
      </c>
      <c r="H68" s="14">
        <v>1</v>
      </c>
      <c r="I68" s="14" t="s">
        <v>10</v>
      </c>
      <c r="J68" s="14" t="s">
        <v>563</v>
      </c>
      <c r="K68" s="14" t="s">
        <v>22</v>
      </c>
    </row>
    <row r="69" spans="1:11" ht="20" x14ac:dyDescent="0.35">
      <c r="A69" s="14">
        <v>68</v>
      </c>
      <c r="B69" s="15" t="s">
        <v>521</v>
      </c>
      <c r="C69" s="14" t="s">
        <v>57</v>
      </c>
      <c r="D69" s="14" t="s">
        <v>19</v>
      </c>
      <c r="E69" s="14" t="s">
        <v>44</v>
      </c>
      <c r="F69" s="14" t="s">
        <v>562</v>
      </c>
      <c r="G69" s="14" t="s">
        <v>564</v>
      </c>
      <c r="H69" s="14">
        <v>1</v>
      </c>
      <c r="I69" s="14" t="s">
        <v>10</v>
      </c>
      <c r="J69" s="14" t="s">
        <v>563</v>
      </c>
      <c r="K69" s="14" t="s">
        <v>22</v>
      </c>
    </row>
    <row r="70" spans="1:11" ht="20" x14ac:dyDescent="0.35">
      <c r="A70" s="14">
        <v>69</v>
      </c>
      <c r="B70" s="15" t="s">
        <v>520</v>
      </c>
      <c r="C70" s="14" t="s">
        <v>57</v>
      </c>
      <c r="D70" s="14" t="s">
        <v>19</v>
      </c>
      <c r="E70" s="14" t="s">
        <v>44</v>
      </c>
      <c r="F70" s="14" t="s">
        <v>562</v>
      </c>
      <c r="G70" s="14" t="s">
        <v>564</v>
      </c>
      <c r="H70" s="14">
        <v>1</v>
      </c>
      <c r="I70" s="14" t="s">
        <v>10</v>
      </c>
      <c r="J70" s="14" t="s">
        <v>563</v>
      </c>
      <c r="K70" s="14" t="s">
        <v>22</v>
      </c>
    </row>
    <row r="71" spans="1:11" ht="20" x14ac:dyDescent="0.35">
      <c r="A71" s="14">
        <v>70</v>
      </c>
      <c r="B71" s="15" t="s">
        <v>515</v>
      </c>
      <c r="C71" s="14" t="s">
        <v>57</v>
      </c>
      <c r="D71" s="14" t="s">
        <v>19</v>
      </c>
      <c r="E71" s="14" t="s">
        <v>44</v>
      </c>
      <c r="F71" s="14" t="s">
        <v>562</v>
      </c>
      <c r="G71" s="14" t="s">
        <v>564</v>
      </c>
      <c r="H71" s="14">
        <v>1</v>
      </c>
      <c r="I71" s="14" t="s">
        <v>10</v>
      </c>
      <c r="J71" s="14" t="s">
        <v>563</v>
      </c>
      <c r="K71" s="14" t="s">
        <v>22</v>
      </c>
    </row>
    <row r="72" spans="1:11" ht="20" x14ac:dyDescent="0.35">
      <c r="A72" s="14">
        <v>71</v>
      </c>
      <c r="B72" s="15" t="s">
        <v>420</v>
      </c>
      <c r="C72" s="14" t="s">
        <v>57</v>
      </c>
      <c r="D72" s="14" t="s">
        <v>19</v>
      </c>
      <c r="E72" s="14" t="s">
        <v>44</v>
      </c>
      <c r="F72" s="14" t="s">
        <v>562</v>
      </c>
      <c r="G72" s="14" t="s">
        <v>564</v>
      </c>
      <c r="H72" s="14">
        <v>1</v>
      </c>
      <c r="I72" s="14" t="s">
        <v>10</v>
      </c>
      <c r="J72" s="14" t="s">
        <v>563</v>
      </c>
      <c r="K72" s="14" t="s">
        <v>22</v>
      </c>
    </row>
    <row r="73" spans="1:11" ht="20" x14ac:dyDescent="0.35">
      <c r="A73" s="14">
        <v>72</v>
      </c>
      <c r="B73" s="15" t="s">
        <v>513</v>
      </c>
      <c r="C73" s="14" t="s">
        <v>57</v>
      </c>
      <c r="D73" s="14" t="s">
        <v>19</v>
      </c>
      <c r="E73" s="14" t="s">
        <v>44</v>
      </c>
      <c r="F73" s="14" t="s">
        <v>562</v>
      </c>
      <c r="G73" s="14" t="s">
        <v>564</v>
      </c>
      <c r="H73" s="14">
        <v>1</v>
      </c>
      <c r="I73" s="14" t="s">
        <v>10</v>
      </c>
      <c r="J73" s="14" t="s">
        <v>563</v>
      </c>
      <c r="K73" s="14" t="s">
        <v>22</v>
      </c>
    </row>
    <row r="74" spans="1:11" ht="20" x14ac:dyDescent="0.35">
      <c r="A74" s="14">
        <v>73</v>
      </c>
      <c r="B74" s="15" t="s">
        <v>504</v>
      </c>
      <c r="C74" s="14" t="s">
        <v>57</v>
      </c>
      <c r="D74" s="14" t="s">
        <v>19</v>
      </c>
      <c r="E74" s="14" t="s">
        <v>44</v>
      </c>
      <c r="F74" s="14" t="s">
        <v>562</v>
      </c>
      <c r="G74" s="14" t="s">
        <v>564</v>
      </c>
      <c r="H74" s="14">
        <v>1</v>
      </c>
      <c r="I74" s="14" t="s">
        <v>10</v>
      </c>
      <c r="J74" s="14" t="s">
        <v>563</v>
      </c>
      <c r="K74" s="14" t="s">
        <v>22</v>
      </c>
    </row>
    <row r="75" spans="1:11" ht="20" x14ac:dyDescent="0.35">
      <c r="A75" s="14">
        <v>74</v>
      </c>
      <c r="B75" s="15" t="s">
        <v>501</v>
      </c>
      <c r="C75" s="14" t="s">
        <v>57</v>
      </c>
      <c r="D75" s="14" t="s">
        <v>19</v>
      </c>
      <c r="E75" s="14" t="s">
        <v>44</v>
      </c>
      <c r="F75" s="14" t="s">
        <v>562</v>
      </c>
      <c r="G75" s="14" t="s">
        <v>564</v>
      </c>
      <c r="H75" s="14">
        <v>1</v>
      </c>
      <c r="I75" s="14" t="s">
        <v>10</v>
      </c>
      <c r="J75" s="14" t="s">
        <v>563</v>
      </c>
      <c r="K75" s="14" t="s">
        <v>22</v>
      </c>
    </row>
    <row r="76" spans="1:11" ht="20" x14ac:dyDescent="0.35">
      <c r="A76" s="14">
        <v>75</v>
      </c>
      <c r="B76" s="15" t="s">
        <v>432</v>
      </c>
      <c r="C76" s="14" t="s">
        <v>57</v>
      </c>
      <c r="D76" s="14" t="s">
        <v>19</v>
      </c>
      <c r="E76" s="14" t="s">
        <v>44</v>
      </c>
      <c r="F76" s="14" t="s">
        <v>562</v>
      </c>
      <c r="G76" s="14" t="s">
        <v>564</v>
      </c>
      <c r="H76" s="14">
        <v>1</v>
      </c>
      <c r="I76" s="14" t="s">
        <v>10</v>
      </c>
      <c r="J76" s="14" t="s">
        <v>563</v>
      </c>
      <c r="K76" s="14" t="s">
        <v>22</v>
      </c>
    </row>
    <row r="77" spans="1:11" ht="20" x14ac:dyDescent="0.35">
      <c r="A77" s="14">
        <v>76</v>
      </c>
      <c r="B77" s="15" t="s">
        <v>453</v>
      </c>
      <c r="C77" s="14" t="s">
        <v>57</v>
      </c>
      <c r="D77" s="14" t="s">
        <v>19</v>
      </c>
      <c r="E77" s="14" t="s">
        <v>44</v>
      </c>
      <c r="F77" s="14" t="s">
        <v>562</v>
      </c>
      <c r="G77" s="14" t="s">
        <v>564</v>
      </c>
      <c r="H77" s="14">
        <v>1</v>
      </c>
      <c r="I77" s="14" t="s">
        <v>10</v>
      </c>
      <c r="J77" s="14" t="s">
        <v>563</v>
      </c>
      <c r="K77" s="14" t="s">
        <v>22</v>
      </c>
    </row>
    <row r="78" spans="1:11" ht="20" x14ac:dyDescent="0.35">
      <c r="A78" s="14">
        <v>77</v>
      </c>
      <c r="B78" s="15" t="s">
        <v>471</v>
      </c>
      <c r="C78" s="14" t="s">
        <v>57</v>
      </c>
      <c r="D78" s="14" t="s">
        <v>19</v>
      </c>
      <c r="E78" s="14" t="s">
        <v>44</v>
      </c>
      <c r="F78" s="14" t="s">
        <v>562</v>
      </c>
      <c r="G78" s="14" t="s">
        <v>564</v>
      </c>
      <c r="H78" s="14">
        <v>1</v>
      </c>
      <c r="I78" s="14" t="s">
        <v>10</v>
      </c>
      <c r="J78" s="14" t="s">
        <v>563</v>
      </c>
      <c r="K78" s="14" t="s">
        <v>22</v>
      </c>
    </row>
    <row r="79" spans="1:11" ht="20" x14ac:dyDescent="0.35">
      <c r="A79" s="14">
        <v>78</v>
      </c>
      <c r="B79" s="15" t="s">
        <v>483</v>
      </c>
      <c r="C79" s="14" t="s">
        <v>57</v>
      </c>
      <c r="D79" s="14" t="s">
        <v>19</v>
      </c>
      <c r="E79" s="14" t="s">
        <v>44</v>
      </c>
      <c r="F79" s="14" t="s">
        <v>562</v>
      </c>
      <c r="G79" s="14" t="s">
        <v>564</v>
      </c>
      <c r="H79" s="14">
        <v>1</v>
      </c>
      <c r="I79" s="14" t="s">
        <v>10</v>
      </c>
      <c r="J79" s="14" t="s">
        <v>563</v>
      </c>
      <c r="K79" s="14" t="s">
        <v>22</v>
      </c>
    </row>
    <row r="80" spans="1:11" x14ac:dyDescent="0.35">
      <c r="F80" s="330" t="s">
        <v>565</v>
      </c>
      <c r="G80" s="330"/>
      <c r="H80" s="256">
        <f>SUM(H2:H79)</f>
        <v>78</v>
      </c>
    </row>
  </sheetData>
  <sortState xmlns:xlrd2="http://schemas.microsoft.com/office/spreadsheetml/2017/richdata2" ref="B44:C79">
    <sortCondition ref="B43:B79"/>
  </sortState>
  <mergeCells count="1">
    <mergeCell ref="F80:G80"/>
  </mergeCells>
  <phoneticPr fontId="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72BE1-FA9D-4113-B2B7-35A4C5429A64}">
  <sheetPr>
    <tabColor rgb="FF92D050"/>
  </sheetPr>
  <dimension ref="A1:L311"/>
  <sheetViews>
    <sheetView zoomScale="85" zoomScaleNormal="85" workbookViewId="0">
      <pane ySplit="1" topLeftCell="A301" activePane="bottomLeft" state="frozen"/>
      <selection activeCell="B5" sqref="B5"/>
      <selection pane="bottomLeft" activeCell="I308" sqref="I308"/>
    </sheetView>
  </sheetViews>
  <sheetFormatPr defaultColWidth="8.90625" defaultRowHeight="21.5" x14ac:dyDescent="0.35"/>
  <cols>
    <col min="1" max="1" width="12.54296875" style="13" customWidth="1"/>
    <col min="2" max="2" width="10.81640625" style="13" bestFit="1" customWidth="1"/>
    <col min="3" max="3" width="17.36328125" style="13" bestFit="1" customWidth="1"/>
    <col min="4" max="4" width="26.453125" style="13" bestFit="1" customWidth="1"/>
    <col min="5" max="5" width="22.54296875" style="13" customWidth="1"/>
    <col min="6" max="6" width="10" style="13" bestFit="1" customWidth="1"/>
    <col min="7" max="7" width="24.6328125" style="13" customWidth="1"/>
    <col min="8" max="8" width="20" style="21" bestFit="1" customWidth="1"/>
    <col min="9" max="9" width="13.54296875" style="13" customWidth="1"/>
    <col min="10" max="10" width="23.54296875" style="13" customWidth="1"/>
    <col min="11" max="11" width="20.36328125" style="13" customWidth="1"/>
    <col min="12" max="12" width="23.08984375" style="13" customWidth="1"/>
    <col min="13" max="16384" width="8.90625" style="13"/>
  </cols>
  <sheetData>
    <row r="1" spans="1:12" ht="26" customHeight="1" x14ac:dyDescent="0.35">
      <c r="A1" s="12" t="s">
        <v>0</v>
      </c>
      <c r="B1" s="12" t="s">
        <v>1</v>
      </c>
      <c r="C1" s="12" t="s">
        <v>2</v>
      </c>
      <c r="D1" s="12" t="s">
        <v>3</v>
      </c>
      <c r="E1" s="12" t="s">
        <v>21</v>
      </c>
      <c r="F1" s="12" t="s">
        <v>549</v>
      </c>
      <c r="G1" s="12" t="s">
        <v>550</v>
      </c>
      <c r="H1" s="12" t="s">
        <v>555</v>
      </c>
      <c r="I1" s="12" t="s">
        <v>4</v>
      </c>
      <c r="J1" s="3" t="s">
        <v>5</v>
      </c>
      <c r="K1" s="12" t="s">
        <v>12</v>
      </c>
      <c r="L1" s="12" t="s">
        <v>6</v>
      </c>
    </row>
    <row r="2" spans="1:12" x14ac:dyDescent="0.35">
      <c r="A2" s="14">
        <v>1</v>
      </c>
      <c r="B2" s="15" t="s">
        <v>255</v>
      </c>
      <c r="C2" s="14" t="s">
        <v>8</v>
      </c>
      <c r="D2" s="14" t="s">
        <v>19</v>
      </c>
      <c r="E2" s="14" t="s">
        <v>552</v>
      </c>
      <c r="F2" s="14" t="s">
        <v>553</v>
      </c>
      <c r="G2" s="14" t="s">
        <v>554</v>
      </c>
      <c r="H2" s="16" t="s">
        <v>556</v>
      </c>
      <c r="I2" s="17">
        <v>1</v>
      </c>
      <c r="J2" s="2" t="s">
        <v>22</v>
      </c>
      <c r="K2" s="14" t="s">
        <v>11</v>
      </c>
      <c r="L2" s="14" t="s">
        <v>22</v>
      </c>
    </row>
    <row r="3" spans="1:12" ht="20" x14ac:dyDescent="0.35">
      <c r="A3" s="14">
        <v>2</v>
      </c>
      <c r="B3" s="15" t="s">
        <v>371</v>
      </c>
      <c r="C3" s="14" t="s">
        <v>8</v>
      </c>
      <c r="D3" s="14" t="s">
        <v>26</v>
      </c>
      <c r="E3" s="14" t="s">
        <v>552</v>
      </c>
      <c r="F3" s="14" t="s">
        <v>558</v>
      </c>
      <c r="G3" s="14" t="s">
        <v>554</v>
      </c>
      <c r="H3" s="14" t="s">
        <v>557</v>
      </c>
      <c r="I3" s="17">
        <v>1</v>
      </c>
      <c r="J3" s="2" t="s">
        <v>22</v>
      </c>
      <c r="K3" s="14" t="s">
        <v>11</v>
      </c>
      <c r="L3" s="14" t="s">
        <v>22</v>
      </c>
    </row>
    <row r="4" spans="1:12" x14ac:dyDescent="0.35">
      <c r="A4" s="14">
        <v>3</v>
      </c>
      <c r="B4" s="15" t="s">
        <v>372</v>
      </c>
      <c r="C4" s="14" t="s">
        <v>8</v>
      </c>
      <c r="D4" s="14" t="s">
        <v>19</v>
      </c>
      <c r="E4" s="14" t="s">
        <v>559</v>
      </c>
      <c r="F4" s="14" t="s">
        <v>553</v>
      </c>
      <c r="G4" s="14" t="s">
        <v>554</v>
      </c>
      <c r="H4" s="16" t="s">
        <v>556</v>
      </c>
      <c r="I4" s="17">
        <v>1</v>
      </c>
      <c r="J4" s="2" t="s">
        <v>22</v>
      </c>
      <c r="K4" s="14" t="s">
        <v>11</v>
      </c>
      <c r="L4" s="14" t="s">
        <v>22</v>
      </c>
    </row>
    <row r="5" spans="1:12" ht="20" x14ac:dyDescent="0.35">
      <c r="A5" s="14">
        <v>4</v>
      </c>
      <c r="B5" s="15" t="s">
        <v>373</v>
      </c>
      <c r="C5" s="14" t="s">
        <v>8</v>
      </c>
      <c r="D5" s="14" t="s">
        <v>26</v>
      </c>
      <c r="E5" s="14" t="s">
        <v>559</v>
      </c>
      <c r="F5" s="14" t="s">
        <v>558</v>
      </c>
      <c r="G5" s="14" t="s">
        <v>554</v>
      </c>
      <c r="H5" s="14" t="s">
        <v>557</v>
      </c>
      <c r="I5" s="17">
        <v>1</v>
      </c>
      <c r="J5" s="2" t="s">
        <v>22</v>
      </c>
      <c r="K5" s="14" t="s">
        <v>11</v>
      </c>
      <c r="L5" s="14" t="s">
        <v>22</v>
      </c>
    </row>
    <row r="6" spans="1:12" ht="20" x14ac:dyDescent="0.35">
      <c r="A6" s="14">
        <v>5</v>
      </c>
      <c r="B6" s="15" t="s">
        <v>374</v>
      </c>
      <c r="C6" s="14" t="s">
        <v>8</v>
      </c>
      <c r="D6" s="14" t="s">
        <v>26</v>
      </c>
      <c r="E6" s="14" t="s">
        <v>559</v>
      </c>
      <c r="F6" s="14" t="s">
        <v>558</v>
      </c>
      <c r="G6" s="14" t="s">
        <v>554</v>
      </c>
      <c r="H6" s="14" t="s">
        <v>557</v>
      </c>
      <c r="I6" s="17">
        <v>1</v>
      </c>
      <c r="J6" s="2" t="s">
        <v>22</v>
      </c>
      <c r="K6" s="14" t="s">
        <v>11</v>
      </c>
      <c r="L6" s="14" t="s">
        <v>22</v>
      </c>
    </row>
    <row r="7" spans="1:12" ht="20" x14ac:dyDescent="0.35">
      <c r="A7" s="14">
        <v>6</v>
      </c>
      <c r="B7" s="15" t="s">
        <v>16</v>
      </c>
      <c r="C7" s="14" t="s">
        <v>8</v>
      </c>
      <c r="D7" s="14" t="s">
        <v>26</v>
      </c>
      <c r="E7" s="14" t="s">
        <v>559</v>
      </c>
      <c r="F7" s="14" t="s">
        <v>558</v>
      </c>
      <c r="G7" s="14" t="s">
        <v>554</v>
      </c>
      <c r="H7" s="14" t="s">
        <v>557</v>
      </c>
      <c r="I7" s="17">
        <v>1</v>
      </c>
      <c r="J7" s="2" t="s">
        <v>22</v>
      </c>
      <c r="K7" s="14" t="s">
        <v>11</v>
      </c>
      <c r="L7" s="14" t="s">
        <v>22</v>
      </c>
    </row>
    <row r="8" spans="1:12" x14ac:dyDescent="0.35">
      <c r="A8" s="14">
        <v>7</v>
      </c>
      <c r="B8" s="15" t="s">
        <v>34</v>
      </c>
      <c r="C8" s="14" t="s">
        <v>8</v>
      </c>
      <c r="D8" s="14" t="s">
        <v>19</v>
      </c>
      <c r="E8" s="14" t="s">
        <v>559</v>
      </c>
      <c r="F8" s="14" t="s">
        <v>553</v>
      </c>
      <c r="G8" s="14" t="s">
        <v>554</v>
      </c>
      <c r="H8" s="16" t="s">
        <v>556</v>
      </c>
      <c r="I8" s="17">
        <v>1</v>
      </c>
      <c r="J8" s="2" t="s">
        <v>22</v>
      </c>
      <c r="K8" s="14" t="s">
        <v>11</v>
      </c>
      <c r="L8" s="14" t="s">
        <v>22</v>
      </c>
    </row>
    <row r="9" spans="1:12" x14ac:dyDescent="0.35">
      <c r="A9" s="14">
        <v>8</v>
      </c>
      <c r="B9" s="15" t="s">
        <v>37</v>
      </c>
      <c r="C9" s="14" t="s">
        <v>8</v>
      </c>
      <c r="D9" s="14" t="s">
        <v>19</v>
      </c>
      <c r="E9" s="14" t="s">
        <v>559</v>
      </c>
      <c r="F9" s="14" t="s">
        <v>553</v>
      </c>
      <c r="G9" s="14" t="s">
        <v>554</v>
      </c>
      <c r="H9" s="16" t="s">
        <v>556</v>
      </c>
      <c r="I9" s="17">
        <v>1</v>
      </c>
      <c r="J9" s="2" t="s">
        <v>22</v>
      </c>
      <c r="K9" s="14" t="s">
        <v>11</v>
      </c>
      <c r="L9" s="14" t="s">
        <v>22</v>
      </c>
    </row>
    <row r="10" spans="1:12" x14ac:dyDescent="0.35">
      <c r="A10" s="14">
        <v>9</v>
      </c>
      <c r="B10" s="15" t="s">
        <v>43</v>
      </c>
      <c r="C10" s="14" t="s">
        <v>8</v>
      </c>
      <c r="D10" s="14" t="s">
        <v>19</v>
      </c>
      <c r="E10" s="14" t="s">
        <v>559</v>
      </c>
      <c r="F10" s="14" t="s">
        <v>553</v>
      </c>
      <c r="G10" s="14" t="s">
        <v>554</v>
      </c>
      <c r="H10" s="16" t="s">
        <v>556</v>
      </c>
      <c r="I10" s="17">
        <v>1</v>
      </c>
      <c r="J10" s="2" t="s">
        <v>22</v>
      </c>
      <c r="K10" s="14" t="s">
        <v>11</v>
      </c>
      <c r="L10" s="14" t="s">
        <v>22</v>
      </c>
    </row>
    <row r="11" spans="1:12" x14ac:dyDescent="0.35">
      <c r="A11" s="14">
        <v>10</v>
      </c>
      <c r="B11" s="15" t="s">
        <v>47</v>
      </c>
      <c r="C11" s="14" t="s">
        <v>8</v>
      </c>
      <c r="D11" s="14" t="s">
        <v>19</v>
      </c>
      <c r="E11" s="14" t="s">
        <v>559</v>
      </c>
      <c r="F11" s="14" t="s">
        <v>553</v>
      </c>
      <c r="G11" s="14" t="s">
        <v>554</v>
      </c>
      <c r="H11" s="16" t="s">
        <v>556</v>
      </c>
      <c r="I11" s="17">
        <v>1</v>
      </c>
      <c r="J11" s="2" t="s">
        <v>22</v>
      </c>
      <c r="K11" s="14" t="s">
        <v>11</v>
      </c>
      <c r="L11" s="14" t="s">
        <v>22</v>
      </c>
    </row>
    <row r="12" spans="1:12" x14ac:dyDescent="0.35">
      <c r="A12" s="14">
        <v>11</v>
      </c>
      <c r="B12" s="15" t="s">
        <v>49</v>
      </c>
      <c r="C12" s="14" t="s">
        <v>8</v>
      </c>
      <c r="D12" s="14" t="s">
        <v>19</v>
      </c>
      <c r="E12" s="14" t="s">
        <v>559</v>
      </c>
      <c r="F12" s="14" t="s">
        <v>553</v>
      </c>
      <c r="G12" s="14" t="s">
        <v>554</v>
      </c>
      <c r="H12" s="16" t="s">
        <v>556</v>
      </c>
      <c r="I12" s="17">
        <v>1</v>
      </c>
      <c r="J12" s="2" t="s">
        <v>22</v>
      </c>
      <c r="K12" s="14" t="s">
        <v>11</v>
      </c>
      <c r="L12" s="14" t="s">
        <v>22</v>
      </c>
    </row>
    <row r="13" spans="1:12" x14ac:dyDescent="0.35">
      <c r="A13" s="14">
        <v>12</v>
      </c>
      <c r="B13" s="18" t="s">
        <v>55</v>
      </c>
      <c r="C13" s="19" t="s">
        <v>8</v>
      </c>
      <c r="D13" s="19" t="s">
        <v>19</v>
      </c>
      <c r="E13" s="14" t="s">
        <v>559</v>
      </c>
      <c r="F13" s="14" t="s">
        <v>553</v>
      </c>
      <c r="G13" s="14" t="s">
        <v>554</v>
      </c>
      <c r="H13" s="16" t="s">
        <v>556</v>
      </c>
      <c r="I13" s="20">
        <v>1</v>
      </c>
      <c r="J13" s="2" t="s">
        <v>22</v>
      </c>
      <c r="K13" s="19" t="s">
        <v>11</v>
      </c>
      <c r="L13" s="14" t="s">
        <v>22</v>
      </c>
    </row>
    <row r="14" spans="1:12" ht="20" x14ac:dyDescent="0.35">
      <c r="A14" s="14">
        <v>13</v>
      </c>
      <c r="B14" s="18" t="s">
        <v>55</v>
      </c>
      <c r="C14" s="19" t="s">
        <v>8</v>
      </c>
      <c r="D14" s="19" t="s">
        <v>26</v>
      </c>
      <c r="E14" s="14" t="s">
        <v>559</v>
      </c>
      <c r="F14" s="14" t="s">
        <v>558</v>
      </c>
      <c r="G14" s="14" t="s">
        <v>554</v>
      </c>
      <c r="H14" s="14" t="s">
        <v>557</v>
      </c>
      <c r="I14" s="20">
        <v>1</v>
      </c>
      <c r="J14" s="2" t="s">
        <v>22</v>
      </c>
      <c r="K14" s="19" t="s">
        <v>11</v>
      </c>
      <c r="L14" s="14" t="s">
        <v>22</v>
      </c>
    </row>
    <row r="15" spans="1:12" ht="20" x14ac:dyDescent="0.35">
      <c r="A15" s="14">
        <v>14</v>
      </c>
      <c r="B15" s="15" t="s">
        <v>55</v>
      </c>
      <c r="C15" s="14" t="s">
        <v>8</v>
      </c>
      <c r="D15" s="14" t="s">
        <v>26</v>
      </c>
      <c r="E15" s="14" t="s">
        <v>559</v>
      </c>
      <c r="F15" s="14" t="s">
        <v>558</v>
      </c>
      <c r="G15" s="14" t="s">
        <v>554</v>
      </c>
      <c r="H15" s="14" t="s">
        <v>557</v>
      </c>
      <c r="I15" s="17">
        <v>1</v>
      </c>
      <c r="J15" s="2" t="s">
        <v>22</v>
      </c>
      <c r="K15" s="14" t="s">
        <v>11</v>
      </c>
      <c r="L15" s="14" t="s">
        <v>22</v>
      </c>
    </row>
    <row r="16" spans="1:12" x14ac:dyDescent="0.35">
      <c r="A16" s="14">
        <v>15</v>
      </c>
      <c r="B16" s="15" t="s">
        <v>55</v>
      </c>
      <c r="C16" s="14" t="s">
        <v>8</v>
      </c>
      <c r="D16" s="14" t="s">
        <v>19</v>
      </c>
      <c r="E16" s="14" t="s">
        <v>559</v>
      </c>
      <c r="F16" s="14" t="s">
        <v>553</v>
      </c>
      <c r="G16" s="14" t="s">
        <v>554</v>
      </c>
      <c r="H16" s="16" t="s">
        <v>556</v>
      </c>
      <c r="I16" s="17">
        <v>1</v>
      </c>
      <c r="J16" s="2" t="s">
        <v>22</v>
      </c>
      <c r="K16" s="14" t="s">
        <v>11</v>
      </c>
      <c r="L16" s="14" t="s">
        <v>22</v>
      </c>
    </row>
    <row r="17" spans="1:12" ht="20" x14ac:dyDescent="0.35">
      <c r="A17" s="14">
        <v>16</v>
      </c>
      <c r="B17" s="15" t="s">
        <v>58</v>
      </c>
      <c r="C17" s="14" t="s">
        <v>8</v>
      </c>
      <c r="D17" s="14" t="s">
        <v>26</v>
      </c>
      <c r="E17" s="14" t="s">
        <v>559</v>
      </c>
      <c r="F17" s="14" t="s">
        <v>558</v>
      </c>
      <c r="G17" s="14" t="s">
        <v>554</v>
      </c>
      <c r="H17" s="14" t="s">
        <v>557</v>
      </c>
      <c r="I17" s="17">
        <v>1</v>
      </c>
      <c r="J17" s="2" t="s">
        <v>22</v>
      </c>
      <c r="K17" s="14" t="s">
        <v>11</v>
      </c>
      <c r="L17" s="14" t="s">
        <v>22</v>
      </c>
    </row>
    <row r="18" spans="1:12" x14ac:dyDescent="0.35">
      <c r="A18" s="14">
        <v>17</v>
      </c>
      <c r="B18" s="15" t="s">
        <v>59</v>
      </c>
      <c r="C18" s="14" t="s">
        <v>8</v>
      </c>
      <c r="D18" s="15" t="s">
        <v>19</v>
      </c>
      <c r="E18" s="14" t="s">
        <v>559</v>
      </c>
      <c r="F18" s="14" t="s">
        <v>553</v>
      </c>
      <c r="G18" s="14" t="s">
        <v>554</v>
      </c>
      <c r="H18" s="16" t="s">
        <v>556</v>
      </c>
      <c r="I18" s="17">
        <v>1</v>
      </c>
      <c r="J18" s="2" t="s">
        <v>22</v>
      </c>
      <c r="K18" s="14" t="s">
        <v>11</v>
      </c>
      <c r="L18" s="14" t="s">
        <v>22</v>
      </c>
    </row>
    <row r="19" spans="1:12" ht="20" x14ac:dyDescent="0.35">
      <c r="A19" s="14">
        <v>18</v>
      </c>
      <c r="B19" s="15" t="s">
        <v>78</v>
      </c>
      <c r="C19" s="14" t="s">
        <v>8</v>
      </c>
      <c r="D19" s="14" t="s">
        <v>26</v>
      </c>
      <c r="E19" s="14" t="s">
        <v>559</v>
      </c>
      <c r="F19" s="14" t="s">
        <v>558</v>
      </c>
      <c r="G19" s="14" t="s">
        <v>554</v>
      </c>
      <c r="H19" s="14" t="s">
        <v>557</v>
      </c>
      <c r="I19" s="17">
        <v>1</v>
      </c>
      <c r="J19" s="2" t="s">
        <v>22</v>
      </c>
      <c r="K19" s="14" t="s">
        <v>11</v>
      </c>
      <c r="L19" s="14" t="s">
        <v>22</v>
      </c>
    </row>
    <row r="20" spans="1:12" ht="20" x14ac:dyDescent="0.35">
      <c r="A20" s="14">
        <v>19</v>
      </c>
      <c r="B20" s="15" t="s">
        <v>80</v>
      </c>
      <c r="C20" s="14" t="s">
        <v>8</v>
      </c>
      <c r="D20" s="14" t="s">
        <v>26</v>
      </c>
      <c r="E20" s="14" t="s">
        <v>559</v>
      </c>
      <c r="F20" s="14" t="s">
        <v>558</v>
      </c>
      <c r="G20" s="14" t="s">
        <v>554</v>
      </c>
      <c r="H20" s="14" t="s">
        <v>557</v>
      </c>
      <c r="I20" s="17">
        <v>1</v>
      </c>
      <c r="J20" s="2" t="s">
        <v>22</v>
      </c>
      <c r="K20" s="14" t="s">
        <v>11</v>
      </c>
      <c r="L20" s="14" t="s">
        <v>22</v>
      </c>
    </row>
    <row r="21" spans="1:12" x14ac:dyDescent="0.35">
      <c r="A21" s="14">
        <v>20</v>
      </c>
      <c r="B21" s="15" t="s">
        <v>80</v>
      </c>
      <c r="C21" s="14" t="s">
        <v>8</v>
      </c>
      <c r="D21" s="14" t="s">
        <v>19</v>
      </c>
      <c r="E21" s="14" t="s">
        <v>559</v>
      </c>
      <c r="F21" s="14" t="s">
        <v>553</v>
      </c>
      <c r="G21" s="14" t="s">
        <v>554</v>
      </c>
      <c r="H21" s="16" t="s">
        <v>556</v>
      </c>
      <c r="I21" s="17">
        <v>1</v>
      </c>
      <c r="J21" s="2" t="s">
        <v>22</v>
      </c>
      <c r="K21" s="14" t="s">
        <v>11</v>
      </c>
      <c r="L21" s="14" t="s">
        <v>22</v>
      </c>
    </row>
    <row r="22" spans="1:12" ht="20" x14ac:dyDescent="0.35">
      <c r="A22" s="14">
        <v>21</v>
      </c>
      <c r="B22" s="15" t="s">
        <v>81</v>
      </c>
      <c r="C22" s="14" t="s">
        <v>8</v>
      </c>
      <c r="D22" s="14" t="s">
        <v>26</v>
      </c>
      <c r="E22" s="14" t="s">
        <v>559</v>
      </c>
      <c r="F22" s="14" t="s">
        <v>558</v>
      </c>
      <c r="G22" s="14" t="s">
        <v>554</v>
      </c>
      <c r="H22" s="14" t="s">
        <v>557</v>
      </c>
      <c r="I22" s="17">
        <v>1</v>
      </c>
      <c r="J22" s="2" t="s">
        <v>22</v>
      </c>
      <c r="K22" s="14" t="s">
        <v>11</v>
      </c>
      <c r="L22" s="14" t="s">
        <v>22</v>
      </c>
    </row>
    <row r="23" spans="1:12" x14ac:dyDescent="0.35">
      <c r="A23" s="14">
        <v>22</v>
      </c>
      <c r="B23" s="15" t="s">
        <v>81</v>
      </c>
      <c r="C23" s="14" t="s">
        <v>8</v>
      </c>
      <c r="D23" s="14" t="s">
        <v>19</v>
      </c>
      <c r="E23" s="14" t="s">
        <v>559</v>
      </c>
      <c r="F23" s="14" t="s">
        <v>553</v>
      </c>
      <c r="G23" s="14" t="s">
        <v>554</v>
      </c>
      <c r="H23" s="16" t="s">
        <v>556</v>
      </c>
      <c r="I23" s="17">
        <v>1</v>
      </c>
      <c r="J23" s="2" t="s">
        <v>22</v>
      </c>
      <c r="K23" s="14" t="s">
        <v>11</v>
      </c>
      <c r="L23" s="14" t="s">
        <v>22</v>
      </c>
    </row>
    <row r="24" spans="1:12" ht="20" x14ac:dyDescent="0.35">
      <c r="A24" s="14">
        <v>23</v>
      </c>
      <c r="B24" s="15" t="s">
        <v>83</v>
      </c>
      <c r="C24" s="14" t="s">
        <v>8</v>
      </c>
      <c r="D24" s="14" t="s">
        <v>26</v>
      </c>
      <c r="E24" s="14" t="s">
        <v>559</v>
      </c>
      <c r="F24" s="14" t="s">
        <v>558</v>
      </c>
      <c r="G24" s="14" t="s">
        <v>554</v>
      </c>
      <c r="H24" s="14" t="s">
        <v>557</v>
      </c>
      <c r="I24" s="17">
        <v>1</v>
      </c>
      <c r="J24" s="2" t="s">
        <v>22</v>
      </c>
      <c r="K24" s="14" t="s">
        <v>11</v>
      </c>
      <c r="L24" s="14" t="s">
        <v>22</v>
      </c>
    </row>
    <row r="25" spans="1:12" ht="20" x14ac:dyDescent="0.35">
      <c r="A25" s="14">
        <v>24</v>
      </c>
      <c r="B25" s="15" t="s">
        <v>88</v>
      </c>
      <c r="C25" s="14" t="s">
        <v>8</v>
      </c>
      <c r="D25" s="14" t="s">
        <v>26</v>
      </c>
      <c r="E25" s="14" t="s">
        <v>559</v>
      </c>
      <c r="F25" s="14" t="s">
        <v>558</v>
      </c>
      <c r="G25" s="14" t="s">
        <v>554</v>
      </c>
      <c r="H25" s="14" t="s">
        <v>557</v>
      </c>
      <c r="I25" s="17">
        <v>1</v>
      </c>
      <c r="J25" s="2" t="s">
        <v>22</v>
      </c>
      <c r="K25" s="14" t="s">
        <v>11</v>
      </c>
      <c r="L25" s="14" t="s">
        <v>22</v>
      </c>
    </row>
    <row r="26" spans="1:12" x14ac:dyDescent="0.35">
      <c r="A26" s="14">
        <v>25</v>
      </c>
      <c r="B26" s="15" t="s">
        <v>88</v>
      </c>
      <c r="C26" s="14" t="s">
        <v>8</v>
      </c>
      <c r="D26" s="14" t="s">
        <v>19</v>
      </c>
      <c r="E26" s="14" t="s">
        <v>559</v>
      </c>
      <c r="F26" s="14" t="s">
        <v>553</v>
      </c>
      <c r="G26" s="14" t="s">
        <v>554</v>
      </c>
      <c r="H26" s="16" t="s">
        <v>556</v>
      </c>
      <c r="I26" s="17">
        <v>1</v>
      </c>
      <c r="J26" s="2" t="s">
        <v>22</v>
      </c>
      <c r="K26" s="14" t="s">
        <v>11</v>
      </c>
      <c r="L26" s="14" t="s">
        <v>22</v>
      </c>
    </row>
    <row r="27" spans="1:12" ht="20" x14ac:dyDescent="0.35">
      <c r="A27" s="14">
        <v>26</v>
      </c>
      <c r="B27" s="15" t="s">
        <v>91</v>
      </c>
      <c r="C27" s="14" t="s">
        <v>8</v>
      </c>
      <c r="D27" s="14" t="s">
        <v>26</v>
      </c>
      <c r="E27" s="14" t="s">
        <v>559</v>
      </c>
      <c r="F27" s="14" t="s">
        <v>558</v>
      </c>
      <c r="G27" s="14" t="s">
        <v>554</v>
      </c>
      <c r="H27" s="14" t="s">
        <v>557</v>
      </c>
      <c r="I27" s="17">
        <v>1</v>
      </c>
      <c r="J27" s="2" t="s">
        <v>22</v>
      </c>
      <c r="K27" s="14" t="s">
        <v>11</v>
      </c>
      <c r="L27" s="14" t="s">
        <v>22</v>
      </c>
    </row>
    <row r="28" spans="1:12" ht="20" x14ac:dyDescent="0.35">
      <c r="A28" s="14">
        <v>27</v>
      </c>
      <c r="B28" s="15" t="s">
        <v>92</v>
      </c>
      <c r="C28" s="14" t="s">
        <v>8</v>
      </c>
      <c r="D28" s="14" t="s">
        <v>26</v>
      </c>
      <c r="E28" s="14" t="s">
        <v>559</v>
      </c>
      <c r="F28" s="14" t="s">
        <v>558</v>
      </c>
      <c r="G28" s="14" t="s">
        <v>554</v>
      </c>
      <c r="H28" s="14" t="s">
        <v>557</v>
      </c>
      <c r="I28" s="17">
        <v>1</v>
      </c>
      <c r="J28" s="2" t="s">
        <v>22</v>
      </c>
      <c r="K28" s="14" t="s">
        <v>11</v>
      </c>
      <c r="L28" s="14" t="s">
        <v>22</v>
      </c>
    </row>
    <row r="29" spans="1:12" x14ac:dyDescent="0.35">
      <c r="A29" s="14">
        <v>28</v>
      </c>
      <c r="B29" s="15" t="s">
        <v>92</v>
      </c>
      <c r="C29" s="14" t="s">
        <v>8</v>
      </c>
      <c r="D29" s="14" t="s">
        <v>19</v>
      </c>
      <c r="E29" s="14" t="s">
        <v>559</v>
      </c>
      <c r="F29" s="14" t="s">
        <v>553</v>
      </c>
      <c r="G29" s="14" t="s">
        <v>554</v>
      </c>
      <c r="H29" s="16" t="s">
        <v>556</v>
      </c>
      <c r="I29" s="17">
        <v>1</v>
      </c>
      <c r="J29" s="2" t="s">
        <v>22</v>
      </c>
      <c r="K29" s="14" t="s">
        <v>11</v>
      </c>
      <c r="L29" s="14" t="s">
        <v>22</v>
      </c>
    </row>
    <row r="30" spans="1:12" ht="20" x14ac:dyDescent="0.35">
      <c r="A30" s="14">
        <v>29</v>
      </c>
      <c r="B30" s="15" t="s">
        <v>93</v>
      </c>
      <c r="C30" s="14" t="s">
        <v>8</v>
      </c>
      <c r="D30" s="14" t="s">
        <v>26</v>
      </c>
      <c r="E30" s="14" t="s">
        <v>559</v>
      </c>
      <c r="F30" s="14" t="s">
        <v>558</v>
      </c>
      <c r="G30" s="14" t="s">
        <v>554</v>
      </c>
      <c r="H30" s="14" t="s">
        <v>557</v>
      </c>
      <c r="I30" s="17">
        <v>1</v>
      </c>
      <c r="J30" s="2" t="s">
        <v>22</v>
      </c>
      <c r="K30" s="14" t="s">
        <v>11</v>
      </c>
      <c r="L30" s="14" t="s">
        <v>22</v>
      </c>
    </row>
    <row r="31" spans="1:12" ht="20" x14ac:dyDescent="0.35">
      <c r="A31" s="14">
        <v>30</v>
      </c>
      <c r="B31" s="15" t="s">
        <v>97</v>
      </c>
      <c r="C31" s="14" t="s">
        <v>8</v>
      </c>
      <c r="D31" s="14" t="s">
        <v>26</v>
      </c>
      <c r="E31" s="14" t="s">
        <v>559</v>
      </c>
      <c r="F31" s="14" t="s">
        <v>558</v>
      </c>
      <c r="G31" s="14" t="s">
        <v>554</v>
      </c>
      <c r="H31" s="14" t="s">
        <v>557</v>
      </c>
      <c r="I31" s="17">
        <v>1</v>
      </c>
      <c r="J31" s="2" t="s">
        <v>22</v>
      </c>
      <c r="K31" s="14" t="s">
        <v>11</v>
      </c>
      <c r="L31" s="14" t="s">
        <v>22</v>
      </c>
    </row>
    <row r="32" spans="1:12" x14ac:dyDescent="0.35">
      <c r="A32" s="14">
        <v>31</v>
      </c>
      <c r="B32" s="15" t="s">
        <v>100</v>
      </c>
      <c r="C32" s="14" t="s">
        <v>8</v>
      </c>
      <c r="D32" s="14" t="s">
        <v>19</v>
      </c>
      <c r="E32" s="14" t="s">
        <v>559</v>
      </c>
      <c r="F32" s="14" t="s">
        <v>553</v>
      </c>
      <c r="G32" s="14" t="s">
        <v>554</v>
      </c>
      <c r="H32" s="16" t="s">
        <v>556</v>
      </c>
      <c r="I32" s="17">
        <v>1</v>
      </c>
      <c r="J32" s="2" t="s">
        <v>22</v>
      </c>
      <c r="K32" s="14" t="s">
        <v>11</v>
      </c>
      <c r="L32" s="14" t="s">
        <v>22</v>
      </c>
    </row>
    <row r="33" spans="1:12" ht="20" x14ac:dyDescent="0.35">
      <c r="A33" s="14">
        <v>32</v>
      </c>
      <c r="B33" s="15" t="s">
        <v>101</v>
      </c>
      <c r="C33" s="14" t="s">
        <v>8</v>
      </c>
      <c r="D33" s="14" t="s">
        <v>26</v>
      </c>
      <c r="E33" s="14" t="s">
        <v>559</v>
      </c>
      <c r="F33" s="14" t="s">
        <v>558</v>
      </c>
      <c r="G33" s="14" t="s">
        <v>554</v>
      </c>
      <c r="H33" s="14" t="s">
        <v>557</v>
      </c>
      <c r="I33" s="17">
        <v>1</v>
      </c>
      <c r="J33" s="2" t="s">
        <v>22</v>
      </c>
      <c r="K33" s="14" t="s">
        <v>11</v>
      </c>
      <c r="L33" s="14" t="s">
        <v>22</v>
      </c>
    </row>
    <row r="34" spans="1:12" x14ac:dyDescent="0.35">
      <c r="A34" s="14">
        <v>33</v>
      </c>
      <c r="B34" s="15" t="s">
        <v>103</v>
      </c>
      <c r="C34" s="14" t="s">
        <v>8</v>
      </c>
      <c r="D34" s="14" t="s">
        <v>19</v>
      </c>
      <c r="E34" s="14" t="s">
        <v>559</v>
      </c>
      <c r="F34" s="14" t="s">
        <v>553</v>
      </c>
      <c r="G34" s="14" t="s">
        <v>554</v>
      </c>
      <c r="H34" s="16" t="s">
        <v>556</v>
      </c>
      <c r="I34" s="17">
        <v>1</v>
      </c>
      <c r="J34" s="2" t="s">
        <v>22</v>
      </c>
      <c r="K34" s="14" t="s">
        <v>11</v>
      </c>
      <c r="L34" s="14" t="s">
        <v>22</v>
      </c>
    </row>
    <row r="35" spans="1:12" x14ac:dyDescent="0.35">
      <c r="A35" s="14">
        <v>34</v>
      </c>
      <c r="B35" s="15" t="s">
        <v>109</v>
      </c>
      <c r="C35" s="14" t="s">
        <v>8</v>
      </c>
      <c r="D35" s="14" t="s">
        <v>19</v>
      </c>
      <c r="E35" s="14" t="s">
        <v>559</v>
      </c>
      <c r="F35" s="14" t="s">
        <v>553</v>
      </c>
      <c r="G35" s="14" t="s">
        <v>554</v>
      </c>
      <c r="H35" s="16" t="s">
        <v>556</v>
      </c>
      <c r="I35" s="17">
        <v>1</v>
      </c>
      <c r="J35" s="2" t="s">
        <v>22</v>
      </c>
      <c r="K35" s="14" t="s">
        <v>11</v>
      </c>
      <c r="L35" s="14" t="s">
        <v>22</v>
      </c>
    </row>
    <row r="36" spans="1:12" x14ac:dyDescent="0.35">
      <c r="A36" s="14">
        <v>35</v>
      </c>
      <c r="B36" s="15" t="s">
        <v>119</v>
      </c>
      <c r="C36" s="14" t="s">
        <v>8</v>
      </c>
      <c r="D36" s="14" t="s">
        <v>19</v>
      </c>
      <c r="E36" s="14" t="s">
        <v>559</v>
      </c>
      <c r="F36" s="14" t="s">
        <v>553</v>
      </c>
      <c r="G36" s="14" t="s">
        <v>554</v>
      </c>
      <c r="H36" s="16" t="s">
        <v>556</v>
      </c>
      <c r="I36" s="17">
        <v>1</v>
      </c>
      <c r="J36" s="2" t="s">
        <v>22</v>
      </c>
      <c r="K36" s="14" t="s">
        <v>11</v>
      </c>
      <c r="L36" s="14" t="s">
        <v>22</v>
      </c>
    </row>
    <row r="37" spans="1:12" x14ac:dyDescent="0.35">
      <c r="A37" s="14">
        <v>36</v>
      </c>
      <c r="B37" s="15" t="s">
        <v>120</v>
      </c>
      <c r="C37" s="14" t="s">
        <v>8</v>
      </c>
      <c r="D37" s="14" t="s">
        <v>19</v>
      </c>
      <c r="E37" s="14" t="s">
        <v>559</v>
      </c>
      <c r="F37" s="14" t="s">
        <v>553</v>
      </c>
      <c r="G37" s="14" t="s">
        <v>554</v>
      </c>
      <c r="H37" s="16" t="s">
        <v>556</v>
      </c>
      <c r="I37" s="17">
        <v>1</v>
      </c>
      <c r="J37" s="2" t="s">
        <v>22</v>
      </c>
      <c r="K37" s="14" t="s">
        <v>11</v>
      </c>
      <c r="L37" s="14" t="s">
        <v>22</v>
      </c>
    </row>
    <row r="38" spans="1:12" ht="20" x14ac:dyDescent="0.35">
      <c r="A38" s="14">
        <v>37</v>
      </c>
      <c r="B38" s="14" t="s">
        <v>125</v>
      </c>
      <c r="C38" s="14" t="s">
        <v>8</v>
      </c>
      <c r="D38" s="14" t="s">
        <v>26</v>
      </c>
      <c r="E38" s="14" t="s">
        <v>559</v>
      </c>
      <c r="F38" s="14" t="s">
        <v>558</v>
      </c>
      <c r="G38" s="14" t="s">
        <v>554</v>
      </c>
      <c r="H38" s="14" t="s">
        <v>557</v>
      </c>
      <c r="I38" s="17">
        <v>1</v>
      </c>
      <c r="J38" s="2" t="s">
        <v>22</v>
      </c>
      <c r="K38" s="14" t="s">
        <v>11</v>
      </c>
      <c r="L38" s="14" t="s">
        <v>22</v>
      </c>
    </row>
    <row r="39" spans="1:12" ht="20" x14ac:dyDescent="0.35">
      <c r="A39" s="14">
        <v>38</v>
      </c>
      <c r="B39" s="14" t="s">
        <v>126</v>
      </c>
      <c r="C39" s="14" t="s">
        <v>8</v>
      </c>
      <c r="D39" s="14" t="s">
        <v>26</v>
      </c>
      <c r="E39" s="14" t="s">
        <v>559</v>
      </c>
      <c r="F39" s="14" t="s">
        <v>558</v>
      </c>
      <c r="G39" s="14" t="s">
        <v>554</v>
      </c>
      <c r="H39" s="14" t="s">
        <v>557</v>
      </c>
      <c r="I39" s="17">
        <v>1</v>
      </c>
      <c r="J39" s="2" t="s">
        <v>22</v>
      </c>
      <c r="K39" s="14" t="s">
        <v>11</v>
      </c>
      <c r="L39" s="14" t="s">
        <v>22</v>
      </c>
    </row>
    <row r="40" spans="1:12" x14ac:dyDescent="0.35">
      <c r="A40" s="14">
        <v>39</v>
      </c>
      <c r="B40" s="14" t="s">
        <v>126</v>
      </c>
      <c r="C40" s="14" t="s">
        <v>8</v>
      </c>
      <c r="D40" s="14" t="s">
        <v>19</v>
      </c>
      <c r="E40" s="14" t="s">
        <v>559</v>
      </c>
      <c r="F40" s="14" t="s">
        <v>553</v>
      </c>
      <c r="G40" s="14" t="s">
        <v>554</v>
      </c>
      <c r="H40" s="16" t="s">
        <v>556</v>
      </c>
      <c r="I40" s="17">
        <v>1</v>
      </c>
      <c r="J40" s="2" t="s">
        <v>22</v>
      </c>
      <c r="K40" s="14" t="s">
        <v>11</v>
      </c>
      <c r="L40" s="14" t="s">
        <v>22</v>
      </c>
    </row>
    <row r="41" spans="1:12" ht="20" x14ac:dyDescent="0.35">
      <c r="A41" s="14">
        <v>40</v>
      </c>
      <c r="B41" s="14" t="s">
        <v>127</v>
      </c>
      <c r="C41" s="14" t="s">
        <v>8</v>
      </c>
      <c r="D41" s="14" t="s">
        <v>26</v>
      </c>
      <c r="E41" s="14" t="s">
        <v>559</v>
      </c>
      <c r="F41" s="14" t="s">
        <v>558</v>
      </c>
      <c r="G41" s="14" t="s">
        <v>554</v>
      </c>
      <c r="H41" s="14" t="s">
        <v>557</v>
      </c>
      <c r="I41" s="17">
        <v>1</v>
      </c>
      <c r="J41" s="2" t="s">
        <v>22</v>
      </c>
      <c r="K41" s="14" t="s">
        <v>11</v>
      </c>
      <c r="L41" s="14" t="s">
        <v>22</v>
      </c>
    </row>
    <row r="42" spans="1:12" ht="20" x14ac:dyDescent="0.35">
      <c r="A42" s="14">
        <v>41</v>
      </c>
      <c r="B42" s="14" t="s">
        <v>133</v>
      </c>
      <c r="C42" s="14" t="s">
        <v>8</v>
      </c>
      <c r="D42" s="14" t="s">
        <v>26</v>
      </c>
      <c r="E42" s="14" t="s">
        <v>559</v>
      </c>
      <c r="F42" s="14" t="s">
        <v>558</v>
      </c>
      <c r="G42" s="14" t="s">
        <v>554</v>
      </c>
      <c r="H42" s="14" t="s">
        <v>557</v>
      </c>
      <c r="I42" s="17">
        <v>1</v>
      </c>
      <c r="J42" s="2" t="s">
        <v>22</v>
      </c>
      <c r="K42" s="14" t="s">
        <v>11</v>
      </c>
      <c r="L42" s="14" t="s">
        <v>22</v>
      </c>
    </row>
    <row r="43" spans="1:12" ht="20" x14ac:dyDescent="0.35">
      <c r="A43" s="14">
        <v>42</v>
      </c>
      <c r="B43" s="15" t="s">
        <v>201</v>
      </c>
      <c r="C43" s="14" t="s">
        <v>8</v>
      </c>
      <c r="D43" s="14" t="s">
        <v>26</v>
      </c>
      <c r="E43" s="14" t="s">
        <v>559</v>
      </c>
      <c r="F43" s="14" t="s">
        <v>558</v>
      </c>
      <c r="G43" s="14" t="s">
        <v>554</v>
      </c>
      <c r="H43" s="14" t="s">
        <v>557</v>
      </c>
      <c r="I43" s="17">
        <v>1</v>
      </c>
      <c r="J43" s="2" t="s">
        <v>22</v>
      </c>
      <c r="K43" s="14" t="s">
        <v>11</v>
      </c>
      <c r="L43" s="14" t="s">
        <v>22</v>
      </c>
    </row>
    <row r="44" spans="1:12" x14ac:dyDescent="0.35">
      <c r="A44" s="14">
        <v>43</v>
      </c>
      <c r="B44" s="15" t="s">
        <v>203</v>
      </c>
      <c r="C44" s="14" t="s">
        <v>8</v>
      </c>
      <c r="D44" s="14" t="s">
        <v>19</v>
      </c>
      <c r="E44" s="14" t="s">
        <v>559</v>
      </c>
      <c r="F44" s="14" t="s">
        <v>553</v>
      </c>
      <c r="G44" s="14" t="s">
        <v>554</v>
      </c>
      <c r="H44" s="16" t="s">
        <v>556</v>
      </c>
      <c r="I44" s="17">
        <v>1</v>
      </c>
      <c r="J44" s="2" t="s">
        <v>22</v>
      </c>
      <c r="K44" s="14" t="s">
        <v>11</v>
      </c>
      <c r="L44" s="14" t="s">
        <v>22</v>
      </c>
    </row>
    <row r="45" spans="1:12" ht="20" x14ac:dyDescent="0.35">
      <c r="A45" s="14">
        <v>44</v>
      </c>
      <c r="B45" s="15" t="s">
        <v>206</v>
      </c>
      <c r="C45" s="14" t="s">
        <v>8</v>
      </c>
      <c r="D45" s="14" t="s">
        <v>26</v>
      </c>
      <c r="E45" s="14" t="s">
        <v>559</v>
      </c>
      <c r="F45" s="14" t="s">
        <v>558</v>
      </c>
      <c r="G45" s="14" t="s">
        <v>554</v>
      </c>
      <c r="H45" s="14" t="s">
        <v>557</v>
      </c>
      <c r="I45" s="17">
        <v>1</v>
      </c>
      <c r="J45" s="2" t="s">
        <v>22</v>
      </c>
      <c r="K45" s="14" t="s">
        <v>11</v>
      </c>
      <c r="L45" s="14" t="s">
        <v>22</v>
      </c>
    </row>
    <row r="46" spans="1:12" ht="20" x14ac:dyDescent="0.35">
      <c r="A46" s="14">
        <v>45</v>
      </c>
      <c r="B46" s="15" t="s">
        <v>209</v>
      </c>
      <c r="C46" s="14" t="s">
        <v>8</v>
      </c>
      <c r="D46" s="14" t="s">
        <v>26</v>
      </c>
      <c r="E46" s="14" t="s">
        <v>559</v>
      </c>
      <c r="F46" s="14" t="s">
        <v>558</v>
      </c>
      <c r="G46" s="14" t="s">
        <v>554</v>
      </c>
      <c r="H46" s="14" t="s">
        <v>557</v>
      </c>
      <c r="I46" s="17">
        <v>1</v>
      </c>
      <c r="J46" s="2" t="s">
        <v>22</v>
      </c>
      <c r="K46" s="14" t="s">
        <v>11</v>
      </c>
      <c r="L46" s="14" t="s">
        <v>22</v>
      </c>
    </row>
    <row r="47" spans="1:12" x14ac:dyDescent="0.35">
      <c r="A47" s="14">
        <v>46</v>
      </c>
      <c r="B47" s="15" t="s">
        <v>210</v>
      </c>
      <c r="C47" s="14" t="s">
        <v>8</v>
      </c>
      <c r="D47" s="14" t="s">
        <v>19</v>
      </c>
      <c r="E47" s="14" t="s">
        <v>559</v>
      </c>
      <c r="F47" s="14" t="s">
        <v>553</v>
      </c>
      <c r="G47" s="14" t="s">
        <v>554</v>
      </c>
      <c r="H47" s="16" t="s">
        <v>556</v>
      </c>
      <c r="I47" s="17">
        <v>1</v>
      </c>
      <c r="J47" s="2" t="s">
        <v>22</v>
      </c>
      <c r="K47" s="14" t="s">
        <v>11</v>
      </c>
      <c r="L47" s="14" t="s">
        <v>22</v>
      </c>
    </row>
    <row r="48" spans="1:12" ht="20" x14ac:dyDescent="0.35">
      <c r="A48" s="14">
        <v>47</v>
      </c>
      <c r="B48" s="15" t="s">
        <v>214</v>
      </c>
      <c r="C48" s="14" t="s">
        <v>8</v>
      </c>
      <c r="D48" s="14" t="s">
        <v>26</v>
      </c>
      <c r="E48" s="14" t="s">
        <v>559</v>
      </c>
      <c r="F48" s="14" t="s">
        <v>558</v>
      </c>
      <c r="G48" s="14" t="s">
        <v>554</v>
      </c>
      <c r="H48" s="14" t="s">
        <v>557</v>
      </c>
      <c r="I48" s="17">
        <v>1</v>
      </c>
      <c r="J48" s="2" t="s">
        <v>22</v>
      </c>
      <c r="K48" s="14" t="s">
        <v>11</v>
      </c>
      <c r="L48" s="14" t="s">
        <v>22</v>
      </c>
    </row>
    <row r="49" spans="1:12" ht="20" x14ac:dyDescent="0.35">
      <c r="A49" s="14">
        <v>48</v>
      </c>
      <c r="B49" s="15" t="s">
        <v>216</v>
      </c>
      <c r="C49" s="14" t="s">
        <v>8</v>
      </c>
      <c r="D49" s="14" t="s">
        <v>26</v>
      </c>
      <c r="E49" s="14" t="s">
        <v>559</v>
      </c>
      <c r="F49" s="14" t="s">
        <v>558</v>
      </c>
      <c r="G49" s="14" t="s">
        <v>554</v>
      </c>
      <c r="H49" s="14" t="s">
        <v>557</v>
      </c>
      <c r="I49" s="17">
        <v>1</v>
      </c>
      <c r="J49" s="2" t="s">
        <v>22</v>
      </c>
      <c r="K49" s="14" t="s">
        <v>11</v>
      </c>
      <c r="L49" s="14" t="s">
        <v>22</v>
      </c>
    </row>
    <row r="50" spans="1:12" x14ac:dyDescent="0.35">
      <c r="A50" s="14">
        <v>49</v>
      </c>
      <c r="B50" s="15" t="s">
        <v>216</v>
      </c>
      <c r="C50" s="14" t="s">
        <v>8</v>
      </c>
      <c r="D50" s="14" t="s">
        <v>19</v>
      </c>
      <c r="E50" s="14" t="s">
        <v>559</v>
      </c>
      <c r="F50" s="14" t="s">
        <v>553</v>
      </c>
      <c r="G50" s="14" t="s">
        <v>554</v>
      </c>
      <c r="H50" s="16" t="s">
        <v>556</v>
      </c>
      <c r="I50" s="17">
        <v>1</v>
      </c>
      <c r="J50" s="2" t="s">
        <v>22</v>
      </c>
      <c r="K50" s="14" t="s">
        <v>11</v>
      </c>
      <c r="L50" s="14" t="s">
        <v>22</v>
      </c>
    </row>
    <row r="51" spans="1:12" x14ac:dyDescent="0.35">
      <c r="A51" s="14">
        <v>50</v>
      </c>
      <c r="B51" s="15" t="s">
        <v>219</v>
      </c>
      <c r="C51" s="14" t="s">
        <v>8</v>
      </c>
      <c r="D51" s="14" t="s">
        <v>19</v>
      </c>
      <c r="E51" s="14" t="s">
        <v>559</v>
      </c>
      <c r="F51" s="14" t="s">
        <v>553</v>
      </c>
      <c r="G51" s="14" t="s">
        <v>554</v>
      </c>
      <c r="H51" s="16" t="s">
        <v>556</v>
      </c>
      <c r="I51" s="17">
        <v>1</v>
      </c>
      <c r="J51" s="2" t="s">
        <v>22</v>
      </c>
      <c r="K51" s="14" t="s">
        <v>11</v>
      </c>
      <c r="L51" s="14" t="s">
        <v>22</v>
      </c>
    </row>
    <row r="52" spans="1:12" ht="20" x14ac:dyDescent="0.35">
      <c r="A52" s="14">
        <v>51</v>
      </c>
      <c r="B52" s="15" t="s">
        <v>221</v>
      </c>
      <c r="C52" s="14" t="s">
        <v>8</v>
      </c>
      <c r="D52" s="14" t="s">
        <v>26</v>
      </c>
      <c r="E52" s="14" t="s">
        <v>559</v>
      </c>
      <c r="F52" s="14" t="s">
        <v>558</v>
      </c>
      <c r="G52" s="14" t="s">
        <v>554</v>
      </c>
      <c r="H52" s="14" t="s">
        <v>557</v>
      </c>
      <c r="I52" s="17">
        <v>1</v>
      </c>
      <c r="J52" s="2" t="s">
        <v>22</v>
      </c>
      <c r="K52" s="14" t="s">
        <v>11</v>
      </c>
      <c r="L52" s="14" t="s">
        <v>22</v>
      </c>
    </row>
    <row r="53" spans="1:12" x14ac:dyDescent="0.35">
      <c r="A53" s="14">
        <v>52</v>
      </c>
      <c r="B53" s="15" t="s">
        <v>221</v>
      </c>
      <c r="C53" s="14" t="s">
        <v>8</v>
      </c>
      <c r="D53" s="14" t="s">
        <v>19</v>
      </c>
      <c r="E53" s="14" t="s">
        <v>559</v>
      </c>
      <c r="F53" s="14" t="s">
        <v>553</v>
      </c>
      <c r="G53" s="14" t="s">
        <v>554</v>
      </c>
      <c r="H53" s="16" t="s">
        <v>556</v>
      </c>
      <c r="I53" s="17">
        <v>1</v>
      </c>
      <c r="J53" s="2" t="s">
        <v>22</v>
      </c>
      <c r="K53" s="14" t="s">
        <v>11</v>
      </c>
      <c r="L53" s="14" t="s">
        <v>22</v>
      </c>
    </row>
    <row r="54" spans="1:12" x14ac:dyDescent="0.35">
      <c r="A54" s="14">
        <v>53</v>
      </c>
      <c r="B54" s="14" t="s">
        <v>228</v>
      </c>
      <c r="C54" s="14" t="s">
        <v>8</v>
      </c>
      <c r="D54" s="14" t="s">
        <v>19</v>
      </c>
      <c r="E54" s="14" t="s">
        <v>559</v>
      </c>
      <c r="F54" s="14" t="s">
        <v>553</v>
      </c>
      <c r="G54" s="14" t="s">
        <v>554</v>
      </c>
      <c r="H54" s="16" t="s">
        <v>556</v>
      </c>
      <c r="I54" s="17">
        <v>1</v>
      </c>
      <c r="J54" s="2" t="s">
        <v>22</v>
      </c>
      <c r="K54" s="14" t="s">
        <v>11</v>
      </c>
      <c r="L54" s="14" t="s">
        <v>22</v>
      </c>
    </row>
    <row r="55" spans="1:12" x14ac:dyDescent="0.35">
      <c r="A55" s="14">
        <v>54</v>
      </c>
      <c r="B55" s="15" t="s">
        <v>231</v>
      </c>
      <c r="C55" s="14" t="s">
        <v>8</v>
      </c>
      <c r="D55" s="14" t="s">
        <v>19</v>
      </c>
      <c r="E55" s="14" t="s">
        <v>559</v>
      </c>
      <c r="F55" s="14" t="s">
        <v>553</v>
      </c>
      <c r="G55" s="14" t="s">
        <v>554</v>
      </c>
      <c r="H55" s="16" t="s">
        <v>556</v>
      </c>
      <c r="I55" s="17">
        <v>1</v>
      </c>
      <c r="J55" s="2" t="s">
        <v>22</v>
      </c>
      <c r="K55" s="14" t="s">
        <v>11</v>
      </c>
      <c r="L55" s="14" t="s">
        <v>22</v>
      </c>
    </row>
    <row r="56" spans="1:12" ht="20" x14ac:dyDescent="0.35">
      <c r="A56" s="14">
        <v>55</v>
      </c>
      <c r="B56" s="15" t="s">
        <v>232</v>
      </c>
      <c r="C56" s="14" t="s">
        <v>8</v>
      </c>
      <c r="D56" s="14" t="s">
        <v>26</v>
      </c>
      <c r="E56" s="14" t="s">
        <v>559</v>
      </c>
      <c r="F56" s="14" t="s">
        <v>558</v>
      </c>
      <c r="G56" s="14" t="s">
        <v>554</v>
      </c>
      <c r="H56" s="14" t="s">
        <v>557</v>
      </c>
      <c r="I56" s="17">
        <v>1</v>
      </c>
      <c r="J56" s="2" t="s">
        <v>22</v>
      </c>
      <c r="K56" s="14" t="s">
        <v>11</v>
      </c>
      <c r="L56" s="14" t="s">
        <v>22</v>
      </c>
    </row>
    <row r="57" spans="1:12" ht="20" x14ac:dyDescent="0.35">
      <c r="A57" s="14">
        <v>56</v>
      </c>
      <c r="B57" s="15" t="s">
        <v>236</v>
      </c>
      <c r="C57" s="14" t="s">
        <v>8</v>
      </c>
      <c r="D57" s="14" t="s">
        <v>26</v>
      </c>
      <c r="E57" s="14" t="s">
        <v>559</v>
      </c>
      <c r="F57" s="14" t="s">
        <v>558</v>
      </c>
      <c r="G57" s="14" t="s">
        <v>554</v>
      </c>
      <c r="H57" s="14" t="s">
        <v>557</v>
      </c>
      <c r="I57" s="17">
        <v>1</v>
      </c>
      <c r="J57" s="2" t="s">
        <v>22</v>
      </c>
      <c r="K57" s="14" t="s">
        <v>11</v>
      </c>
      <c r="L57" s="14" t="s">
        <v>22</v>
      </c>
    </row>
    <row r="58" spans="1:12" x14ac:dyDescent="0.35">
      <c r="A58" s="14">
        <v>57</v>
      </c>
      <c r="B58" s="15" t="s">
        <v>236</v>
      </c>
      <c r="C58" s="14" t="s">
        <v>8</v>
      </c>
      <c r="D58" s="14" t="s">
        <v>19</v>
      </c>
      <c r="E58" s="14" t="s">
        <v>559</v>
      </c>
      <c r="F58" s="14" t="s">
        <v>553</v>
      </c>
      <c r="G58" s="14" t="s">
        <v>554</v>
      </c>
      <c r="H58" s="16" t="s">
        <v>556</v>
      </c>
      <c r="I58" s="17">
        <v>1</v>
      </c>
      <c r="J58" s="2" t="s">
        <v>22</v>
      </c>
      <c r="K58" s="14" t="s">
        <v>11</v>
      </c>
      <c r="L58" s="14" t="s">
        <v>22</v>
      </c>
    </row>
    <row r="59" spans="1:12" ht="20" x14ac:dyDescent="0.35">
      <c r="A59" s="14">
        <v>58</v>
      </c>
      <c r="B59" s="15" t="s">
        <v>239</v>
      </c>
      <c r="C59" s="14" t="s">
        <v>8</v>
      </c>
      <c r="D59" s="14" t="s">
        <v>26</v>
      </c>
      <c r="E59" s="14" t="s">
        <v>559</v>
      </c>
      <c r="F59" s="14" t="s">
        <v>558</v>
      </c>
      <c r="G59" s="14" t="s">
        <v>554</v>
      </c>
      <c r="H59" s="14" t="s">
        <v>557</v>
      </c>
      <c r="I59" s="17">
        <v>1</v>
      </c>
      <c r="J59" s="2" t="s">
        <v>22</v>
      </c>
      <c r="K59" s="14" t="s">
        <v>11</v>
      </c>
      <c r="L59" s="14" t="s">
        <v>22</v>
      </c>
    </row>
    <row r="60" spans="1:12" ht="20" x14ac:dyDescent="0.35">
      <c r="A60" s="14">
        <v>59</v>
      </c>
      <c r="B60" s="15" t="s">
        <v>240</v>
      </c>
      <c r="C60" s="14" t="s">
        <v>8</v>
      </c>
      <c r="D60" s="14" t="s">
        <v>26</v>
      </c>
      <c r="E60" s="14" t="s">
        <v>559</v>
      </c>
      <c r="F60" s="14" t="s">
        <v>558</v>
      </c>
      <c r="G60" s="14" t="s">
        <v>554</v>
      </c>
      <c r="H60" s="14" t="s">
        <v>557</v>
      </c>
      <c r="I60" s="17">
        <v>1</v>
      </c>
      <c r="J60" s="2" t="s">
        <v>22</v>
      </c>
      <c r="K60" s="14" t="s">
        <v>11</v>
      </c>
      <c r="L60" s="14" t="s">
        <v>22</v>
      </c>
    </row>
    <row r="61" spans="1:12" x14ac:dyDescent="0.35">
      <c r="A61" s="14">
        <v>60</v>
      </c>
      <c r="B61" s="15" t="s">
        <v>240</v>
      </c>
      <c r="C61" s="14" t="s">
        <v>8</v>
      </c>
      <c r="D61" s="14" t="s">
        <v>19</v>
      </c>
      <c r="E61" s="14" t="s">
        <v>559</v>
      </c>
      <c r="F61" s="14" t="s">
        <v>553</v>
      </c>
      <c r="G61" s="14" t="s">
        <v>554</v>
      </c>
      <c r="H61" s="16" t="s">
        <v>556</v>
      </c>
      <c r="I61" s="17">
        <v>1</v>
      </c>
      <c r="J61" s="2" t="s">
        <v>22</v>
      </c>
      <c r="K61" s="14" t="s">
        <v>11</v>
      </c>
      <c r="L61" s="14" t="s">
        <v>22</v>
      </c>
    </row>
    <row r="62" spans="1:12" ht="20" x14ac:dyDescent="0.35">
      <c r="A62" s="14">
        <v>61</v>
      </c>
      <c r="B62" s="15" t="s">
        <v>244</v>
      </c>
      <c r="C62" s="14" t="s">
        <v>8</v>
      </c>
      <c r="D62" s="14" t="s">
        <v>26</v>
      </c>
      <c r="E62" s="14" t="s">
        <v>559</v>
      </c>
      <c r="F62" s="14" t="s">
        <v>558</v>
      </c>
      <c r="G62" s="14" t="s">
        <v>554</v>
      </c>
      <c r="H62" s="14" t="s">
        <v>557</v>
      </c>
      <c r="I62" s="17">
        <v>1</v>
      </c>
      <c r="J62" s="2" t="s">
        <v>22</v>
      </c>
      <c r="K62" s="14" t="s">
        <v>11</v>
      </c>
      <c r="L62" s="14" t="s">
        <v>22</v>
      </c>
    </row>
    <row r="63" spans="1:12" x14ac:dyDescent="0.35">
      <c r="A63" s="14">
        <v>62</v>
      </c>
      <c r="B63" s="15" t="s">
        <v>245</v>
      </c>
      <c r="C63" s="14" t="s">
        <v>8</v>
      </c>
      <c r="D63" s="14" t="s">
        <v>19</v>
      </c>
      <c r="E63" s="14" t="s">
        <v>559</v>
      </c>
      <c r="F63" s="14" t="s">
        <v>553</v>
      </c>
      <c r="G63" s="14" t="s">
        <v>554</v>
      </c>
      <c r="H63" s="16" t="s">
        <v>556</v>
      </c>
      <c r="I63" s="17">
        <v>1</v>
      </c>
      <c r="J63" s="2" t="s">
        <v>22</v>
      </c>
      <c r="K63" s="14" t="s">
        <v>11</v>
      </c>
      <c r="L63" s="14" t="s">
        <v>22</v>
      </c>
    </row>
    <row r="64" spans="1:12" ht="20" x14ac:dyDescent="0.35">
      <c r="A64" s="14">
        <v>63</v>
      </c>
      <c r="B64" s="15" t="s">
        <v>247</v>
      </c>
      <c r="C64" s="14" t="s">
        <v>8</v>
      </c>
      <c r="D64" s="14" t="s">
        <v>26</v>
      </c>
      <c r="E64" s="14" t="s">
        <v>559</v>
      </c>
      <c r="F64" s="14" t="s">
        <v>558</v>
      </c>
      <c r="G64" s="14" t="s">
        <v>554</v>
      </c>
      <c r="H64" s="14" t="s">
        <v>557</v>
      </c>
      <c r="I64" s="17">
        <v>1</v>
      </c>
      <c r="J64" s="2" t="s">
        <v>22</v>
      </c>
      <c r="K64" s="14" t="s">
        <v>11</v>
      </c>
      <c r="L64" s="14" t="s">
        <v>22</v>
      </c>
    </row>
    <row r="65" spans="1:12" x14ac:dyDescent="0.35">
      <c r="A65" s="14">
        <v>64</v>
      </c>
      <c r="B65" s="15" t="s">
        <v>248</v>
      </c>
      <c r="C65" s="14" t="s">
        <v>8</v>
      </c>
      <c r="D65" s="14" t="s">
        <v>19</v>
      </c>
      <c r="E65" s="14" t="s">
        <v>559</v>
      </c>
      <c r="F65" s="14" t="s">
        <v>553</v>
      </c>
      <c r="G65" s="14" t="s">
        <v>554</v>
      </c>
      <c r="H65" s="16" t="s">
        <v>556</v>
      </c>
      <c r="I65" s="17">
        <v>1</v>
      </c>
      <c r="J65" s="2" t="s">
        <v>22</v>
      </c>
      <c r="K65" s="14" t="s">
        <v>11</v>
      </c>
      <c r="L65" s="14" t="s">
        <v>22</v>
      </c>
    </row>
    <row r="66" spans="1:12" ht="20" x14ac:dyDescent="0.35">
      <c r="A66" s="14">
        <v>65</v>
      </c>
      <c r="B66" s="15" t="s">
        <v>249</v>
      </c>
      <c r="C66" s="14" t="s">
        <v>8</v>
      </c>
      <c r="D66" s="14" t="s">
        <v>26</v>
      </c>
      <c r="E66" s="14" t="s">
        <v>559</v>
      </c>
      <c r="F66" s="14" t="s">
        <v>558</v>
      </c>
      <c r="G66" s="14" t="s">
        <v>554</v>
      </c>
      <c r="H66" s="14" t="s">
        <v>557</v>
      </c>
      <c r="I66" s="17">
        <v>1</v>
      </c>
      <c r="J66" s="2" t="s">
        <v>22</v>
      </c>
      <c r="K66" s="14" t="s">
        <v>11</v>
      </c>
      <c r="L66" s="14" t="s">
        <v>22</v>
      </c>
    </row>
    <row r="67" spans="1:12" ht="20" x14ac:dyDescent="0.35">
      <c r="A67" s="14">
        <v>66</v>
      </c>
      <c r="B67" s="15" t="s">
        <v>250</v>
      </c>
      <c r="C67" s="14" t="s">
        <v>8</v>
      </c>
      <c r="D67" s="14" t="s">
        <v>26</v>
      </c>
      <c r="E67" s="14" t="s">
        <v>559</v>
      </c>
      <c r="F67" s="14" t="s">
        <v>558</v>
      </c>
      <c r="G67" s="14" t="s">
        <v>554</v>
      </c>
      <c r="H67" s="14" t="s">
        <v>557</v>
      </c>
      <c r="I67" s="17">
        <v>1</v>
      </c>
      <c r="J67" s="2" t="s">
        <v>22</v>
      </c>
      <c r="K67" s="14" t="s">
        <v>11</v>
      </c>
      <c r="L67" s="14" t="s">
        <v>22</v>
      </c>
    </row>
    <row r="68" spans="1:12" ht="20" x14ac:dyDescent="0.35">
      <c r="A68" s="14">
        <v>67</v>
      </c>
      <c r="B68" s="15" t="s">
        <v>258</v>
      </c>
      <c r="C68" s="14" t="s">
        <v>8</v>
      </c>
      <c r="D68" s="14" t="s">
        <v>26</v>
      </c>
      <c r="E68" s="14" t="s">
        <v>559</v>
      </c>
      <c r="F68" s="14" t="s">
        <v>558</v>
      </c>
      <c r="G68" s="14" t="s">
        <v>554</v>
      </c>
      <c r="H68" s="14" t="s">
        <v>557</v>
      </c>
      <c r="I68" s="17">
        <v>1</v>
      </c>
      <c r="J68" s="2" t="s">
        <v>22</v>
      </c>
      <c r="K68" s="14" t="s">
        <v>11</v>
      </c>
      <c r="L68" s="14" t="s">
        <v>22</v>
      </c>
    </row>
    <row r="69" spans="1:12" ht="20" x14ac:dyDescent="0.35">
      <c r="A69" s="14">
        <v>68</v>
      </c>
      <c r="B69" s="15" t="s">
        <v>259</v>
      </c>
      <c r="C69" s="14" t="s">
        <v>8</v>
      </c>
      <c r="D69" s="14" t="s">
        <v>26</v>
      </c>
      <c r="E69" s="14" t="s">
        <v>559</v>
      </c>
      <c r="F69" s="14" t="s">
        <v>558</v>
      </c>
      <c r="G69" s="14" t="s">
        <v>554</v>
      </c>
      <c r="H69" s="14" t="s">
        <v>557</v>
      </c>
      <c r="I69" s="17">
        <v>1</v>
      </c>
      <c r="J69" s="2" t="s">
        <v>22</v>
      </c>
      <c r="K69" s="14" t="s">
        <v>11</v>
      </c>
      <c r="L69" s="14" t="s">
        <v>22</v>
      </c>
    </row>
    <row r="70" spans="1:12" ht="20" x14ac:dyDescent="0.35">
      <c r="A70" s="14">
        <v>69</v>
      </c>
      <c r="B70" s="15" t="s">
        <v>264</v>
      </c>
      <c r="C70" s="14" t="s">
        <v>8</v>
      </c>
      <c r="D70" s="14" t="s">
        <v>26</v>
      </c>
      <c r="E70" s="14" t="s">
        <v>559</v>
      </c>
      <c r="F70" s="14" t="s">
        <v>558</v>
      </c>
      <c r="G70" s="14" t="s">
        <v>554</v>
      </c>
      <c r="H70" s="14" t="s">
        <v>557</v>
      </c>
      <c r="I70" s="17">
        <v>1</v>
      </c>
      <c r="J70" s="2" t="s">
        <v>22</v>
      </c>
      <c r="K70" s="14" t="s">
        <v>11</v>
      </c>
      <c r="L70" s="14" t="s">
        <v>22</v>
      </c>
    </row>
    <row r="71" spans="1:12" x14ac:dyDescent="0.35">
      <c r="A71" s="14">
        <v>70</v>
      </c>
      <c r="B71" s="15" t="s">
        <v>266</v>
      </c>
      <c r="C71" s="14" t="s">
        <v>8</v>
      </c>
      <c r="D71" s="14" t="s">
        <v>19</v>
      </c>
      <c r="E71" s="14" t="s">
        <v>559</v>
      </c>
      <c r="F71" s="14" t="s">
        <v>553</v>
      </c>
      <c r="G71" s="14" t="s">
        <v>554</v>
      </c>
      <c r="H71" s="16" t="s">
        <v>556</v>
      </c>
      <c r="I71" s="17">
        <v>1</v>
      </c>
      <c r="J71" s="2" t="s">
        <v>22</v>
      </c>
      <c r="K71" s="14" t="s">
        <v>11</v>
      </c>
      <c r="L71" s="14" t="s">
        <v>22</v>
      </c>
    </row>
    <row r="72" spans="1:12" ht="20" x14ac:dyDescent="0.35">
      <c r="A72" s="14">
        <v>71</v>
      </c>
      <c r="B72" s="15" t="s">
        <v>269</v>
      </c>
      <c r="C72" s="14" t="s">
        <v>8</v>
      </c>
      <c r="D72" s="14" t="s">
        <v>26</v>
      </c>
      <c r="E72" s="14" t="s">
        <v>559</v>
      </c>
      <c r="F72" s="14" t="s">
        <v>558</v>
      </c>
      <c r="G72" s="14" t="s">
        <v>554</v>
      </c>
      <c r="H72" s="14" t="s">
        <v>557</v>
      </c>
      <c r="I72" s="17">
        <v>1</v>
      </c>
      <c r="J72" s="2" t="s">
        <v>22</v>
      </c>
      <c r="K72" s="14" t="s">
        <v>11</v>
      </c>
      <c r="L72" s="14" t="s">
        <v>22</v>
      </c>
    </row>
    <row r="73" spans="1:12" ht="20" x14ac:dyDescent="0.35">
      <c r="A73" s="14">
        <v>72</v>
      </c>
      <c r="B73" s="15" t="s">
        <v>277</v>
      </c>
      <c r="C73" s="14" t="s">
        <v>8</v>
      </c>
      <c r="D73" s="14" t="s">
        <v>26</v>
      </c>
      <c r="E73" s="14" t="s">
        <v>559</v>
      </c>
      <c r="F73" s="14" t="s">
        <v>558</v>
      </c>
      <c r="G73" s="14" t="s">
        <v>554</v>
      </c>
      <c r="H73" s="14" t="s">
        <v>557</v>
      </c>
      <c r="I73" s="17">
        <v>1</v>
      </c>
      <c r="J73" s="2" t="s">
        <v>22</v>
      </c>
      <c r="K73" s="14" t="s">
        <v>11</v>
      </c>
      <c r="L73" s="14" t="s">
        <v>22</v>
      </c>
    </row>
    <row r="74" spans="1:12" ht="20" x14ac:dyDescent="0.35">
      <c r="A74" s="14">
        <v>73</v>
      </c>
      <c r="B74" s="15" t="s">
        <v>278</v>
      </c>
      <c r="C74" s="14" t="s">
        <v>8</v>
      </c>
      <c r="D74" s="14" t="s">
        <v>26</v>
      </c>
      <c r="E74" s="14" t="s">
        <v>559</v>
      </c>
      <c r="F74" s="14" t="s">
        <v>558</v>
      </c>
      <c r="G74" s="14" t="s">
        <v>554</v>
      </c>
      <c r="H74" s="14" t="s">
        <v>557</v>
      </c>
      <c r="I74" s="17">
        <v>1</v>
      </c>
      <c r="J74" s="2" t="s">
        <v>22</v>
      </c>
      <c r="K74" s="14" t="s">
        <v>11</v>
      </c>
      <c r="L74" s="14" t="s">
        <v>22</v>
      </c>
    </row>
    <row r="75" spans="1:12" x14ac:dyDescent="0.35">
      <c r="A75" s="14">
        <v>74</v>
      </c>
      <c r="B75" s="15" t="s">
        <v>278</v>
      </c>
      <c r="C75" s="14" t="s">
        <v>8</v>
      </c>
      <c r="D75" s="14" t="s">
        <v>19</v>
      </c>
      <c r="E75" s="14" t="s">
        <v>559</v>
      </c>
      <c r="F75" s="14" t="s">
        <v>553</v>
      </c>
      <c r="G75" s="14" t="s">
        <v>554</v>
      </c>
      <c r="H75" s="16" t="s">
        <v>556</v>
      </c>
      <c r="I75" s="17">
        <v>1</v>
      </c>
      <c r="J75" s="2" t="s">
        <v>22</v>
      </c>
      <c r="K75" s="14" t="s">
        <v>11</v>
      </c>
      <c r="L75" s="14" t="s">
        <v>22</v>
      </c>
    </row>
    <row r="76" spans="1:12" x14ac:dyDescent="0.35">
      <c r="A76" s="14">
        <v>75</v>
      </c>
      <c r="B76" s="15" t="s">
        <v>281</v>
      </c>
      <c r="C76" s="14" t="s">
        <v>8</v>
      </c>
      <c r="D76" s="14" t="s">
        <v>19</v>
      </c>
      <c r="E76" s="14" t="s">
        <v>559</v>
      </c>
      <c r="F76" s="14" t="s">
        <v>553</v>
      </c>
      <c r="G76" s="14" t="s">
        <v>554</v>
      </c>
      <c r="H76" s="16" t="s">
        <v>556</v>
      </c>
      <c r="I76" s="17">
        <v>1</v>
      </c>
      <c r="J76" s="2" t="s">
        <v>22</v>
      </c>
      <c r="K76" s="14" t="s">
        <v>11</v>
      </c>
      <c r="L76" s="14" t="s">
        <v>22</v>
      </c>
    </row>
    <row r="77" spans="1:12" x14ac:dyDescent="0.35">
      <c r="A77" s="14">
        <v>76</v>
      </c>
      <c r="B77" s="15" t="s">
        <v>282</v>
      </c>
      <c r="C77" s="14" t="s">
        <v>8</v>
      </c>
      <c r="D77" s="14" t="s">
        <v>19</v>
      </c>
      <c r="E77" s="14" t="s">
        <v>559</v>
      </c>
      <c r="F77" s="14" t="s">
        <v>553</v>
      </c>
      <c r="G77" s="14" t="s">
        <v>554</v>
      </c>
      <c r="H77" s="16" t="s">
        <v>556</v>
      </c>
      <c r="I77" s="17">
        <v>1</v>
      </c>
      <c r="J77" s="2" t="s">
        <v>22</v>
      </c>
      <c r="K77" s="14" t="s">
        <v>11</v>
      </c>
      <c r="L77" s="14" t="s">
        <v>22</v>
      </c>
    </row>
    <row r="78" spans="1:12" ht="20" x14ac:dyDescent="0.35">
      <c r="A78" s="14">
        <v>77</v>
      </c>
      <c r="B78" s="15" t="s">
        <v>283</v>
      </c>
      <c r="C78" s="14" t="s">
        <v>8</v>
      </c>
      <c r="D78" s="14" t="s">
        <v>26</v>
      </c>
      <c r="E78" s="14" t="s">
        <v>559</v>
      </c>
      <c r="F78" s="14" t="s">
        <v>558</v>
      </c>
      <c r="G78" s="14" t="s">
        <v>554</v>
      </c>
      <c r="H78" s="14" t="s">
        <v>557</v>
      </c>
      <c r="I78" s="17">
        <v>1</v>
      </c>
      <c r="J78" s="2" t="s">
        <v>22</v>
      </c>
      <c r="K78" s="14" t="s">
        <v>11</v>
      </c>
      <c r="L78" s="14" t="s">
        <v>22</v>
      </c>
    </row>
    <row r="79" spans="1:12" x14ac:dyDescent="0.35">
      <c r="A79" s="14">
        <v>78</v>
      </c>
      <c r="B79" s="15" t="s">
        <v>283</v>
      </c>
      <c r="C79" s="14" t="s">
        <v>8</v>
      </c>
      <c r="D79" s="14" t="s">
        <v>19</v>
      </c>
      <c r="E79" s="14" t="s">
        <v>559</v>
      </c>
      <c r="F79" s="14" t="s">
        <v>553</v>
      </c>
      <c r="G79" s="14" t="s">
        <v>554</v>
      </c>
      <c r="H79" s="16" t="s">
        <v>556</v>
      </c>
      <c r="I79" s="17">
        <v>1</v>
      </c>
      <c r="J79" s="2" t="s">
        <v>22</v>
      </c>
      <c r="K79" s="14" t="s">
        <v>11</v>
      </c>
      <c r="L79" s="14" t="s">
        <v>22</v>
      </c>
    </row>
    <row r="80" spans="1:12" ht="20" x14ac:dyDescent="0.35">
      <c r="A80" s="14">
        <v>79</v>
      </c>
      <c r="B80" s="15" t="s">
        <v>286</v>
      </c>
      <c r="C80" s="14" t="s">
        <v>8</v>
      </c>
      <c r="D80" s="14" t="s">
        <v>26</v>
      </c>
      <c r="E80" s="14" t="s">
        <v>559</v>
      </c>
      <c r="F80" s="14" t="s">
        <v>558</v>
      </c>
      <c r="G80" s="14" t="s">
        <v>554</v>
      </c>
      <c r="H80" s="14" t="s">
        <v>557</v>
      </c>
      <c r="I80" s="17">
        <v>1</v>
      </c>
      <c r="J80" s="2" t="s">
        <v>22</v>
      </c>
      <c r="K80" s="14" t="s">
        <v>11</v>
      </c>
      <c r="L80" s="14" t="s">
        <v>22</v>
      </c>
    </row>
    <row r="81" spans="1:12" ht="20" x14ac:dyDescent="0.35">
      <c r="A81" s="14">
        <v>80</v>
      </c>
      <c r="B81" s="15" t="s">
        <v>287</v>
      </c>
      <c r="C81" s="14" t="s">
        <v>8</v>
      </c>
      <c r="D81" s="14" t="s">
        <v>26</v>
      </c>
      <c r="E81" s="14" t="s">
        <v>559</v>
      </c>
      <c r="F81" s="14" t="s">
        <v>558</v>
      </c>
      <c r="G81" s="14" t="s">
        <v>554</v>
      </c>
      <c r="H81" s="14" t="s">
        <v>557</v>
      </c>
      <c r="I81" s="17">
        <v>1</v>
      </c>
      <c r="J81" s="2" t="s">
        <v>22</v>
      </c>
      <c r="K81" s="14" t="s">
        <v>11</v>
      </c>
      <c r="L81" s="14" t="s">
        <v>22</v>
      </c>
    </row>
    <row r="82" spans="1:12" x14ac:dyDescent="0.35">
      <c r="A82" s="14">
        <v>81</v>
      </c>
      <c r="B82" s="15" t="s">
        <v>287</v>
      </c>
      <c r="C82" s="14" t="s">
        <v>8</v>
      </c>
      <c r="D82" s="14" t="s">
        <v>19</v>
      </c>
      <c r="E82" s="14" t="s">
        <v>559</v>
      </c>
      <c r="F82" s="14" t="s">
        <v>553</v>
      </c>
      <c r="G82" s="14" t="s">
        <v>554</v>
      </c>
      <c r="H82" s="16" t="s">
        <v>556</v>
      </c>
      <c r="I82" s="17">
        <v>1</v>
      </c>
      <c r="J82" s="2" t="s">
        <v>22</v>
      </c>
      <c r="K82" s="14" t="s">
        <v>11</v>
      </c>
      <c r="L82" s="14" t="s">
        <v>22</v>
      </c>
    </row>
    <row r="83" spans="1:12" ht="20" x14ac:dyDescent="0.35">
      <c r="A83" s="14">
        <v>82</v>
      </c>
      <c r="B83" s="15" t="s">
        <v>289</v>
      </c>
      <c r="C83" s="14" t="s">
        <v>8</v>
      </c>
      <c r="D83" s="14" t="s">
        <v>26</v>
      </c>
      <c r="E83" s="14" t="s">
        <v>559</v>
      </c>
      <c r="F83" s="14" t="s">
        <v>558</v>
      </c>
      <c r="G83" s="14" t="s">
        <v>554</v>
      </c>
      <c r="H83" s="14" t="s">
        <v>557</v>
      </c>
      <c r="I83" s="17">
        <v>1</v>
      </c>
      <c r="J83" s="2" t="s">
        <v>22</v>
      </c>
      <c r="K83" s="14" t="s">
        <v>11</v>
      </c>
      <c r="L83" s="14" t="s">
        <v>22</v>
      </c>
    </row>
    <row r="84" spans="1:12" x14ac:dyDescent="0.35">
      <c r="A84" s="14">
        <v>83</v>
      </c>
      <c r="B84" s="15" t="s">
        <v>290</v>
      </c>
      <c r="C84" s="14" t="s">
        <v>8</v>
      </c>
      <c r="D84" s="14" t="s">
        <v>19</v>
      </c>
      <c r="E84" s="14" t="s">
        <v>559</v>
      </c>
      <c r="F84" s="14" t="s">
        <v>553</v>
      </c>
      <c r="G84" s="14" t="s">
        <v>554</v>
      </c>
      <c r="H84" s="16" t="s">
        <v>556</v>
      </c>
      <c r="I84" s="17">
        <v>1</v>
      </c>
      <c r="J84" s="2" t="s">
        <v>22</v>
      </c>
      <c r="K84" s="14" t="s">
        <v>11</v>
      </c>
      <c r="L84" s="14" t="s">
        <v>22</v>
      </c>
    </row>
    <row r="85" spans="1:12" x14ac:dyDescent="0.35">
      <c r="A85" s="14">
        <v>84</v>
      </c>
      <c r="B85" s="15" t="s">
        <v>291</v>
      </c>
      <c r="C85" s="14" t="s">
        <v>8</v>
      </c>
      <c r="D85" s="14" t="s">
        <v>19</v>
      </c>
      <c r="E85" s="14" t="s">
        <v>559</v>
      </c>
      <c r="F85" s="14" t="s">
        <v>553</v>
      </c>
      <c r="G85" s="14" t="s">
        <v>554</v>
      </c>
      <c r="H85" s="16" t="s">
        <v>556</v>
      </c>
      <c r="I85" s="17">
        <v>1</v>
      </c>
      <c r="J85" s="2" t="s">
        <v>22</v>
      </c>
      <c r="K85" s="14" t="s">
        <v>11</v>
      </c>
      <c r="L85" s="14" t="s">
        <v>22</v>
      </c>
    </row>
    <row r="86" spans="1:12" x14ac:dyDescent="0.35">
      <c r="A86" s="14">
        <v>85</v>
      </c>
      <c r="B86" s="15" t="s">
        <v>292</v>
      </c>
      <c r="C86" s="14" t="s">
        <v>8</v>
      </c>
      <c r="D86" s="14" t="s">
        <v>19</v>
      </c>
      <c r="E86" s="14" t="s">
        <v>559</v>
      </c>
      <c r="F86" s="14" t="s">
        <v>553</v>
      </c>
      <c r="G86" s="14" t="s">
        <v>554</v>
      </c>
      <c r="H86" s="16" t="s">
        <v>556</v>
      </c>
      <c r="I86" s="17">
        <v>1</v>
      </c>
      <c r="J86" s="2" t="s">
        <v>22</v>
      </c>
      <c r="K86" s="14" t="s">
        <v>11</v>
      </c>
      <c r="L86" s="14" t="s">
        <v>22</v>
      </c>
    </row>
    <row r="87" spans="1:12" ht="20" x14ac:dyDescent="0.35">
      <c r="A87" s="14">
        <v>86</v>
      </c>
      <c r="B87" s="15" t="s">
        <v>293</v>
      </c>
      <c r="C87" s="14" t="s">
        <v>8</v>
      </c>
      <c r="D87" s="14" t="s">
        <v>26</v>
      </c>
      <c r="E87" s="14" t="s">
        <v>559</v>
      </c>
      <c r="F87" s="14" t="s">
        <v>558</v>
      </c>
      <c r="G87" s="14" t="s">
        <v>554</v>
      </c>
      <c r="H87" s="14" t="s">
        <v>557</v>
      </c>
      <c r="I87" s="17">
        <v>1</v>
      </c>
      <c r="J87" s="2" t="s">
        <v>22</v>
      </c>
      <c r="K87" s="14" t="s">
        <v>11</v>
      </c>
      <c r="L87" s="14" t="s">
        <v>22</v>
      </c>
    </row>
    <row r="88" spans="1:12" ht="20" x14ac:dyDescent="0.35">
      <c r="A88" s="14">
        <v>87</v>
      </c>
      <c r="B88" s="15" t="s">
        <v>294</v>
      </c>
      <c r="C88" s="14" t="s">
        <v>8</v>
      </c>
      <c r="D88" s="14" t="s">
        <v>26</v>
      </c>
      <c r="E88" s="14" t="s">
        <v>559</v>
      </c>
      <c r="F88" s="14" t="s">
        <v>558</v>
      </c>
      <c r="G88" s="14" t="s">
        <v>554</v>
      </c>
      <c r="H88" s="14" t="s">
        <v>557</v>
      </c>
      <c r="I88" s="17">
        <v>1</v>
      </c>
      <c r="J88" s="2" t="s">
        <v>22</v>
      </c>
      <c r="K88" s="14" t="s">
        <v>11</v>
      </c>
      <c r="L88" s="14" t="s">
        <v>22</v>
      </c>
    </row>
    <row r="89" spans="1:12" x14ac:dyDescent="0.35">
      <c r="A89" s="14">
        <v>88</v>
      </c>
      <c r="B89" s="15" t="s">
        <v>294</v>
      </c>
      <c r="C89" s="14" t="s">
        <v>8</v>
      </c>
      <c r="D89" s="14" t="s">
        <v>19</v>
      </c>
      <c r="E89" s="14" t="s">
        <v>559</v>
      </c>
      <c r="F89" s="14" t="s">
        <v>553</v>
      </c>
      <c r="G89" s="14" t="s">
        <v>554</v>
      </c>
      <c r="H89" s="16" t="s">
        <v>556</v>
      </c>
      <c r="I89" s="17">
        <v>1</v>
      </c>
      <c r="J89" s="2" t="s">
        <v>22</v>
      </c>
      <c r="K89" s="14" t="s">
        <v>11</v>
      </c>
      <c r="L89" s="14" t="s">
        <v>22</v>
      </c>
    </row>
    <row r="90" spans="1:12" ht="20" x14ac:dyDescent="0.35">
      <c r="A90" s="14">
        <v>89</v>
      </c>
      <c r="B90" s="15" t="s">
        <v>295</v>
      </c>
      <c r="C90" s="14" t="s">
        <v>8</v>
      </c>
      <c r="D90" s="14" t="s">
        <v>26</v>
      </c>
      <c r="E90" s="14" t="s">
        <v>559</v>
      </c>
      <c r="F90" s="14" t="s">
        <v>558</v>
      </c>
      <c r="G90" s="14" t="s">
        <v>554</v>
      </c>
      <c r="H90" s="14" t="s">
        <v>557</v>
      </c>
      <c r="I90" s="17">
        <v>1</v>
      </c>
      <c r="J90" s="2" t="s">
        <v>22</v>
      </c>
      <c r="K90" s="14" t="s">
        <v>11</v>
      </c>
      <c r="L90" s="14" t="s">
        <v>22</v>
      </c>
    </row>
    <row r="91" spans="1:12" ht="20" x14ac:dyDescent="0.35">
      <c r="A91" s="14">
        <v>90</v>
      </c>
      <c r="B91" s="15" t="s">
        <v>296</v>
      </c>
      <c r="C91" s="14" t="s">
        <v>8</v>
      </c>
      <c r="D91" s="14" t="s">
        <v>26</v>
      </c>
      <c r="E91" s="14" t="s">
        <v>559</v>
      </c>
      <c r="F91" s="14" t="s">
        <v>558</v>
      </c>
      <c r="G91" s="14" t="s">
        <v>554</v>
      </c>
      <c r="H91" s="14" t="s">
        <v>557</v>
      </c>
      <c r="I91" s="17">
        <v>1</v>
      </c>
      <c r="J91" s="2" t="s">
        <v>22</v>
      </c>
      <c r="K91" s="14" t="s">
        <v>11</v>
      </c>
      <c r="L91" s="14" t="s">
        <v>22</v>
      </c>
    </row>
    <row r="92" spans="1:12" x14ac:dyDescent="0.35">
      <c r="A92" s="14">
        <v>91</v>
      </c>
      <c r="B92" s="15" t="s">
        <v>297</v>
      </c>
      <c r="C92" s="14" t="s">
        <v>8</v>
      </c>
      <c r="D92" s="14" t="s">
        <v>19</v>
      </c>
      <c r="E92" s="14" t="s">
        <v>559</v>
      </c>
      <c r="F92" s="14" t="s">
        <v>553</v>
      </c>
      <c r="G92" s="14" t="s">
        <v>554</v>
      </c>
      <c r="H92" s="16" t="s">
        <v>556</v>
      </c>
      <c r="I92" s="17">
        <v>1</v>
      </c>
      <c r="J92" s="2" t="s">
        <v>22</v>
      </c>
      <c r="K92" s="14" t="s">
        <v>11</v>
      </c>
      <c r="L92" s="14" t="s">
        <v>22</v>
      </c>
    </row>
    <row r="93" spans="1:12" ht="20" x14ac:dyDescent="0.35">
      <c r="A93" s="14">
        <v>92</v>
      </c>
      <c r="B93" s="15" t="s">
        <v>406</v>
      </c>
      <c r="C93" s="14" t="s">
        <v>8</v>
      </c>
      <c r="D93" s="14" t="s">
        <v>26</v>
      </c>
      <c r="E93" s="14" t="s">
        <v>559</v>
      </c>
      <c r="F93" s="14" t="s">
        <v>558</v>
      </c>
      <c r="G93" s="14" t="s">
        <v>554</v>
      </c>
      <c r="H93" s="14" t="s">
        <v>557</v>
      </c>
      <c r="I93" s="17">
        <v>1</v>
      </c>
      <c r="J93" s="2" t="s">
        <v>22</v>
      </c>
      <c r="K93" s="14" t="s">
        <v>11</v>
      </c>
      <c r="L93" s="14" t="s">
        <v>22</v>
      </c>
    </row>
    <row r="94" spans="1:12" ht="20" x14ac:dyDescent="0.35">
      <c r="A94" s="14">
        <v>93</v>
      </c>
      <c r="B94" s="15" t="s">
        <v>407</v>
      </c>
      <c r="C94" s="14" t="s">
        <v>8</v>
      </c>
      <c r="D94" s="14" t="s">
        <v>26</v>
      </c>
      <c r="E94" s="14" t="s">
        <v>559</v>
      </c>
      <c r="F94" s="14" t="s">
        <v>558</v>
      </c>
      <c r="G94" s="14" t="s">
        <v>554</v>
      </c>
      <c r="H94" s="14" t="s">
        <v>557</v>
      </c>
      <c r="I94" s="17">
        <v>1</v>
      </c>
      <c r="J94" s="2" t="s">
        <v>22</v>
      </c>
      <c r="K94" s="14" t="s">
        <v>11</v>
      </c>
      <c r="L94" s="14" t="s">
        <v>22</v>
      </c>
    </row>
    <row r="95" spans="1:12" x14ac:dyDescent="0.35">
      <c r="A95" s="14">
        <v>94</v>
      </c>
      <c r="B95" s="15" t="s">
        <v>410</v>
      </c>
      <c r="C95" s="14" t="s">
        <v>8</v>
      </c>
      <c r="D95" s="14" t="s">
        <v>19</v>
      </c>
      <c r="E95" s="14" t="s">
        <v>559</v>
      </c>
      <c r="F95" s="14" t="s">
        <v>553</v>
      </c>
      <c r="G95" s="14" t="s">
        <v>554</v>
      </c>
      <c r="H95" s="16" t="s">
        <v>556</v>
      </c>
      <c r="I95" s="17">
        <v>1</v>
      </c>
      <c r="J95" s="2" t="s">
        <v>22</v>
      </c>
      <c r="K95" s="14" t="s">
        <v>11</v>
      </c>
      <c r="L95" s="14" t="s">
        <v>22</v>
      </c>
    </row>
    <row r="96" spans="1:12" x14ac:dyDescent="0.35">
      <c r="A96" s="14">
        <v>95</v>
      </c>
      <c r="B96" s="15" t="s">
        <v>411</v>
      </c>
      <c r="C96" s="14" t="s">
        <v>8</v>
      </c>
      <c r="D96" s="14" t="s">
        <v>19</v>
      </c>
      <c r="E96" s="14" t="s">
        <v>559</v>
      </c>
      <c r="F96" s="14" t="s">
        <v>553</v>
      </c>
      <c r="G96" s="14" t="s">
        <v>554</v>
      </c>
      <c r="H96" s="16" t="s">
        <v>556</v>
      </c>
      <c r="I96" s="17">
        <v>1</v>
      </c>
      <c r="J96" s="2" t="s">
        <v>22</v>
      </c>
      <c r="K96" s="14" t="s">
        <v>11</v>
      </c>
      <c r="L96" s="14" t="s">
        <v>22</v>
      </c>
    </row>
    <row r="97" spans="1:12" ht="20" x14ac:dyDescent="0.35">
      <c r="A97" s="14">
        <v>96</v>
      </c>
      <c r="B97" s="15" t="s">
        <v>415</v>
      </c>
      <c r="C97" s="14" t="s">
        <v>8</v>
      </c>
      <c r="D97" s="14" t="s">
        <v>26</v>
      </c>
      <c r="E97" s="14" t="s">
        <v>559</v>
      </c>
      <c r="F97" s="14" t="s">
        <v>558</v>
      </c>
      <c r="G97" s="14" t="s">
        <v>554</v>
      </c>
      <c r="H97" s="14" t="s">
        <v>557</v>
      </c>
      <c r="I97" s="17">
        <v>1</v>
      </c>
      <c r="J97" s="2" t="s">
        <v>22</v>
      </c>
      <c r="K97" s="14" t="s">
        <v>11</v>
      </c>
      <c r="L97" s="14" t="s">
        <v>22</v>
      </c>
    </row>
    <row r="98" spans="1:12" x14ac:dyDescent="0.35">
      <c r="A98" s="14">
        <v>97</v>
      </c>
      <c r="B98" s="15" t="s">
        <v>416</v>
      </c>
      <c r="C98" s="14" t="s">
        <v>8</v>
      </c>
      <c r="D98" s="14" t="s">
        <v>19</v>
      </c>
      <c r="E98" s="14" t="s">
        <v>559</v>
      </c>
      <c r="F98" s="14" t="s">
        <v>553</v>
      </c>
      <c r="G98" s="14" t="s">
        <v>554</v>
      </c>
      <c r="H98" s="16" t="s">
        <v>556</v>
      </c>
      <c r="I98" s="17">
        <v>1</v>
      </c>
      <c r="J98" s="2" t="s">
        <v>22</v>
      </c>
      <c r="K98" s="14" t="s">
        <v>11</v>
      </c>
      <c r="L98" s="14" t="s">
        <v>22</v>
      </c>
    </row>
    <row r="99" spans="1:12" x14ac:dyDescent="0.35">
      <c r="A99" s="14">
        <v>98</v>
      </c>
      <c r="B99" s="15" t="s">
        <v>419</v>
      </c>
      <c r="C99" s="14" t="s">
        <v>8</v>
      </c>
      <c r="D99" s="14" t="s">
        <v>19</v>
      </c>
      <c r="E99" s="14" t="s">
        <v>559</v>
      </c>
      <c r="F99" s="14" t="s">
        <v>553</v>
      </c>
      <c r="G99" s="14" t="s">
        <v>554</v>
      </c>
      <c r="H99" s="16" t="s">
        <v>556</v>
      </c>
      <c r="I99" s="17">
        <v>1</v>
      </c>
      <c r="J99" s="2" t="s">
        <v>22</v>
      </c>
      <c r="K99" s="14" t="s">
        <v>11</v>
      </c>
      <c r="L99" s="14" t="s">
        <v>22</v>
      </c>
    </row>
    <row r="100" spans="1:12" x14ac:dyDescent="0.35">
      <c r="A100" s="14">
        <v>99</v>
      </c>
      <c r="B100" s="15" t="s">
        <v>420</v>
      </c>
      <c r="C100" s="14" t="s">
        <v>8</v>
      </c>
      <c r="D100" s="14" t="s">
        <v>19</v>
      </c>
      <c r="E100" s="14" t="s">
        <v>559</v>
      </c>
      <c r="F100" s="14" t="s">
        <v>553</v>
      </c>
      <c r="G100" s="14" t="s">
        <v>554</v>
      </c>
      <c r="H100" s="16" t="s">
        <v>556</v>
      </c>
      <c r="I100" s="17">
        <v>1</v>
      </c>
      <c r="J100" s="2" t="s">
        <v>22</v>
      </c>
      <c r="K100" s="14" t="s">
        <v>11</v>
      </c>
      <c r="L100" s="14" t="s">
        <v>22</v>
      </c>
    </row>
    <row r="101" spans="1:12" ht="20" x14ac:dyDescent="0.35">
      <c r="A101" s="14">
        <v>100</v>
      </c>
      <c r="B101" s="15" t="s">
        <v>421</v>
      </c>
      <c r="C101" s="14" t="s">
        <v>8</v>
      </c>
      <c r="D101" s="14" t="s">
        <v>26</v>
      </c>
      <c r="E101" s="14" t="s">
        <v>559</v>
      </c>
      <c r="F101" s="14" t="s">
        <v>558</v>
      </c>
      <c r="G101" s="14" t="s">
        <v>554</v>
      </c>
      <c r="H101" s="14" t="s">
        <v>557</v>
      </c>
      <c r="I101" s="17">
        <v>1</v>
      </c>
      <c r="J101" s="2" t="s">
        <v>22</v>
      </c>
      <c r="K101" s="14" t="s">
        <v>11</v>
      </c>
      <c r="L101" s="14" t="s">
        <v>22</v>
      </c>
    </row>
    <row r="102" spans="1:12" x14ac:dyDescent="0.35">
      <c r="A102" s="14">
        <v>101</v>
      </c>
      <c r="B102" s="15" t="s">
        <v>422</v>
      </c>
      <c r="C102" s="14" t="s">
        <v>8</v>
      </c>
      <c r="D102" s="14" t="s">
        <v>19</v>
      </c>
      <c r="E102" s="14" t="s">
        <v>559</v>
      </c>
      <c r="F102" s="14" t="s">
        <v>553</v>
      </c>
      <c r="G102" s="14" t="s">
        <v>554</v>
      </c>
      <c r="H102" s="16" t="s">
        <v>556</v>
      </c>
      <c r="I102" s="17">
        <v>1</v>
      </c>
      <c r="J102" s="2" t="s">
        <v>22</v>
      </c>
      <c r="K102" s="14" t="s">
        <v>11</v>
      </c>
      <c r="L102" s="14" t="s">
        <v>22</v>
      </c>
    </row>
    <row r="103" spans="1:12" ht="20" x14ac:dyDescent="0.35">
      <c r="A103" s="14">
        <v>102</v>
      </c>
      <c r="B103" s="15" t="s">
        <v>423</v>
      </c>
      <c r="C103" s="14" t="s">
        <v>8</v>
      </c>
      <c r="D103" s="14" t="s">
        <v>26</v>
      </c>
      <c r="E103" s="14" t="s">
        <v>559</v>
      </c>
      <c r="F103" s="14" t="s">
        <v>558</v>
      </c>
      <c r="G103" s="14" t="s">
        <v>554</v>
      </c>
      <c r="H103" s="14" t="s">
        <v>557</v>
      </c>
      <c r="I103" s="17">
        <v>1</v>
      </c>
      <c r="J103" s="2" t="s">
        <v>22</v>
      </c>
      <c r="K103" s="14" t="s">
        <v>11</v>
      </c>
      <c r="L103" s="14" t="s">
        <v>22</v>
      </c>
    </row>
    <row r="104" spans="1:12" ht="20" x14ac:dyDescent="0.35">
      <c r="A104" s="14">
        <v>103</v>
      </c>
      <c r="B104" s="15" t="s">
        <v>424</v>
      </c>
      <c r="C104" s="14" t="s">
        <v>8</v>
      </c>
      <c r="D104" s="14" t="s">
        <v>26</v>
      </c>
      <c r="E104" s="14" t="s">
        <v>559</v>
      </c>
      <c r="F104" s="14" t="s">
        <v>558</v>
      </c>
      <c r="G104" s="14" t="s">
        <v>554</v>
      </c>
      <c r="H104" s="14" t="s">
        <v>557</v>
      </c>
      <c r="I104" s="17">
        <v>1</v>
      </c>
      <c r="J104" s="2" t="s">
        <v>22</v>
      </c>
      <c r="K104" s="14" t="s">
        <v>11</v>
      </c>
      <c r="L104" s="14" t="s">
        <v>22</v>
      </c>
    </row>
    <row r="105" spans="1:12" x14ac:dyDescent="0.35">
      <c r="A105" s="14">
        <v>104</v>
      </c>
      <c r="B105" s="15" t="s">
        <v>424</v>
      </c>
      <c r="C105" s="14" t="s">
        <v>8</v>
      </c>
      <c r="D105" s="14" t="s">
        <v>19</v>
      </c>
      <c r="E105" s="14" t="s">
        <v>559</v>
      </c>
      <c r="F105" s="14" t="s">
        <v>553</v>
      </c>
      <c r="G105" s="14" t="s">
        <v>554</v>
      </c>
      <c r="H105" s="16" t="s">
        <v>556</v>
      </c>
      <c r="I105" s="17">
        <v>1</v>
      </c>
      <c r="J105" s="2" t="s">
        <v>22</v>
      </c>
      <c r="K105" s="14" t="s">
        <v>11</v>
      </c>
      <c r="L105" s="14" t="s">
        <v>22</v>
      </c>
    </row>
    <row r="106" spans="1:12" ht="20" x14ac:dyDescent="0.35">
      <c r="A106" s="14">
        <v>105</v>
      </c>
      <c r="B106" s="15" t="s">
        <v>426</v>
      </c>
      <c r="C106" s="14" t="s">
        <v>8</v>
      </c>
      <c r="D106" s="14" t="s">
        <v>26</v>
      </c>
      <c r="E106" s="14" t="s">
        <v>559</v>
      </c>
      <c r="F106" s="14" t="s">
        <v>558</v>
      </c>
      <c r="G106" s="14" t="s">
        <v>554</v>
      </c>
      <c r="H106" s="14" t="s">
        <v>557</v>
      </c>
      <c r="I106" s="17">
        <v>1</v>
      </c>
      <c r="J106" s="2" t="s">
        <v>22</v>
      </c>
      <c r="K106" s="14" t="s">
        <v>11</v>
      </c>
      <c r="L106" s="14" t="s">
        <v>22</v>
      </c>
    </row>
    <row r="107" spans="1:12" x14ac:dyDescent="0.35">
      <c r="A107" s="14">
        <v>106</v>
      </c>
      <c r="B107" s="15" t="s">
        <v>426</v>
      </c>
      <c r="C107" s="14" t="s">
        <v>8</v>
      </c>
      <c r="D107" s="14" t="s">
        <v>19</v>
      </c>
      <c r="E107" s="14" t="s">
        <v>559</v>
      </c>
      <c r="F107" s="14" t="s">
        <v>553</v>
      </c>
      <c r="G107" s="14" t="s">
        <v>554</v>
      </c>
      <c r="H107" s="16" t="s">
        <v>556</v>
      </c>
      <c r="I107" s="17">
        <v>1</v>
      </c>
      <c r="J107" s="2" t="s">
        <v>22</v>
      </c>
      <c r="K107" s="14" t="s">
        <v>11</v>
      </c>
      <c r="L107" s="14" t="s">
        <v>22</v>
      </c>
    </row>
    <row r="108" spans="1:12" x14ac:dyDescent="0.35">
      <c r="A108" s="14">
        <v>107</v>
      </c>
      <c r="B108" s="15" t="s">
        <v>427</v>
      </c>
      <c r="C108" s="14" t="s">
        <v>8</v>
      </c>
      <c r="D108" s="14" t="s">
        <v>19</v>
      </c>
      <c r="E108" s="14" t="s">
        <v>559</v>
      </c>
      <c r="F108" s="14" t="s">
        <v>553</v>
      </c>
      <c r="G108" s="14" t="s">
        <v>554</v>
      </c>
      <c r="H108" s="16" t="s">
        <v>556</v>
      </c>
      <c r="I108" s="17">
        <v>1</v>
      </c>
      <c r="J108" s="2" t="s">
        <v>22</v>
      </c>
      <c r="K108" s="14" t="s">
        <v>11</v>
      </c>
      <c r="L108" s="14" t="s">
        <v>22</v>
      </c>
    </row>
    <row r="109" spans="1:12" x14ac:dyDescent="0.35">
      <c r="A109" s="14">
        <v>108</v>
      </c>
      <c r="B109" s="15" t="s">
        <v>428</v>
      </c>
      <c r="C109" s="14" t="s">
        <v>8</v>
      </c>
      <c r="D109" s="14" t="s">
        <v>19</v>
      </c>
      <c r="E109" s="14" t="s">
        <v>559</v>
      </c>
      <c r="F109" s="14" t="s">
        <v>553</v>
      </c>
      <c r="G109" s="14" t="s">
        <v>554</v>
      </c>
      <c r="H109" s="16" t="s">
        <v>556</v>
      </c>
      <c r="I109" s="17">
        <v>1</v>
      </c>
      <c r="J109" s="2" t="s">
        <v>22</v>
      </c>
      <c r="K109" s="14" t="s">
        <v>11</v>
      </c>
      <c r="L109" s="14" t="s">
        <v>22</v>
      </c>
    </row>
    <row r="110" spans="1:12" ht="20" x14ac:dyDescent="0.35">
      <c r="A110" s="14">
        <v>109</v>
      </c>
      <c r="B110" s="15" t="s">
        <v>429</v>
      </c>
      <c r="C110" s="14" t="s">
        <v>8</v>
      </c>
      <c r="D110" s="14" t="s">
        <v>26</v>
      </c>
      <c r="E110" s="14" t="s">
        <v>559</v>
      </c>
      <c r="F110" s="14" t="s">
        <v>558</v>
      </c>
      <c r="G110" s="14" t="s">
        <v>554</v>
      </c>
      <c r="H110" s="14" t="s">
        <v>557</v>
      </c>
      <c r="I110" s="17">
        <v>1</v>
      </c>
      <c r="J110" s="2" t="s">
        <v>22</v>
      </c>
      <c r="K110" s="14" t="s">
        <v>11</v>
      </c>
      <c r="L110" s="14" t="s">
        <v>22</v>
      </c>
    </row>
    <row r="111" spans="1:12" x14ac:dyDescent="0.35">
      <c r="A111" s="14">
        <v>110</v>
      </c>
      <c r="B111" s="15" t="s">
        <v>430</v>
      </c>
      <c r="C111" s="14" t="s">
        <v>8</v>
      </c>
      <c r="D111" s="14" t="s">
        <v>19</v>
      </c>
      <c r="E111" s="14" t="s">
        <v>559</v>
      </c>
      <c r="F111" s="14" t="s">
        <v>553</v>
      </c>
      <c r="G111" s="14" t="s">
        <v>554</v>
      </c>
      <c r="H111" s="16" t="s">
        <v>556</v>
      </c>
      <c r="I111" s="17">
        <v>1</v>
      </c>
      <c r="J111" s="2" t="s">
        <v>22</v>
      </c>
      <c r="K111" s="14" t="s">
        <v>11</v>
      </c>
      <c r="L111" s="14" t="s">
        <v>22</v>
      </c>
    </row>
    <row r="112" spans="1:12" x14ac:dyDescent="0.35">
      <c r="A112" s="14">
        <v>111</v>
      </c>
      <c r="B112" s="15" t="s">
        <v>431</v>
      </c>
      <c r="C112" s="14" t="s">
        <v>8</v>
      </c>
      <c r="D112" s="14" t="s">
        <v>19</v>
      </c>
      <c r="E112" s="14" t="s">
        <v>559</v>
      </c>
      <c r="F112" s="14" t="s">
        <v>553</v>
      </c>
      <c r="G112" s="14" t="s">
        <v>554</v>
      </c>
      <c r="H112" s="16" t="s">
        <v>556</v>
      </c>
      <c r="I112" s="17">
        <v>1</v>
      </c>
      <c r="J112" s="2" t="s">
        <v>22</v>
      </c>
      <c r="K112" s="14" t="s">
        <v>11</v>
      </c>
      <c r="L112" s="14" t="s">
        <v>22</v>
      </c>
    </row>
    <row r="113" spans="1:12" x14ac:dyDescent="0.35">
      <c r="A113" s="14">
        <v>112</v>
      </c>
      <c r="B113" s="15" t="s">
        <v>432</v>
      </c>
      <c r="C113" s="14" t="s">
        <v>8</v>
      </c>
      <c r="D113" s="14" t="s">
        <v>19</v>
      </c>
      <c r="E113" s="14" t="s">
        <v>559</v>
      </c>
      <c r="F113" s="14" t="s">
        <v>553</v>
      </c>
      <c r="G113" s="14" t="s">
        <v>554</v>
      </c>
      <c r="H113" s="16" t="s">
        <v>556</v>
      </c>
      <c r="I113" s="17">
        <v>1</v>
      </c>
      <c r="J113" s="2" t="s">
        <v>22</v>
      </c>
      <c r="K113" s="14" t="s">
        <v>11</v>
      </c>
      <c r="L113" s="14" t="s">
        <v>22</v>
      </c>
    </row>
    <row r="114" spans="1:12" ht="20" x14ac:dyDescent="0.35">
      <c r="A114" s="14">
        <v>113</v>
      </c>
      <c r="B114" s="15" t="s">
        <v>433</v>
      </c>
      <c r="C114" s="14" t="s">
        <v>8</v>
      </c>
      <c r="D114" s="14" t="s">
        <v>26</v>
      </c>
      <c r="E114" s="14" t="s">
        <v>559</v>
      </c>
      <c r="F114" s="14" t="s">
        <v>558</v>
      </c>
      <c r="G114" s="14" t="s">
        <v>554</v>
      </c>
      <c r="H114" s="14" t="s">
        <v>557</v>
      </c>
      <c r="I114" s="17">
        <v>1</v>
      </c>
      <c r="J114" s="2" t="s">
        <v>22</v>
      </c>
      <c r="K114" s="14" t="s">
        <v>11</v>
      </c>
      <c r="L114" s="14" t="s">
        <v>22</v>
      </c>
    </row>
    <row r="115" spans="1:12" x14ac:dyDescent="0.35">
      <c r="A115" s="14">
        <v>114</v>
      </c>
      <c r="B115" s="15" t="s">
        <v>433</v>
      </c>
      <c r="C115" s="14" t="s">
        <v>8</v>
      </c>
      <c r="D115" s="14" t="s">
        <v>19</v>
      </c>
      <c r="E115" s="14" t="s">
        <v>559</v>
      </c>
      <c r="F115" s="14" t="s">
        <v>553</v>
      </c>
      <c r="G115" s="14" t="s">
        <v>554</v>
      </c>
      <c r="H115" s="16" t="s">
        <v>556</v>
      </c>
      <c r="I115" s="17">
        <v>1</v>
      </c>
      <c r="J115" s="2" t="s">
        <v>22</v>
      </c>
      <c r="K115" s="14" t="s">
        <v>11</v>
      </c>
      <c r="L115" s="14" t="s">
        <v>22</v>
      </c>
    </row>
    <row r="116" spans="1:12" ht="20" x14ac:dyDescent="0.35">
      <c r="A116" s="14">
        <v>115</v>
      </c>
      <c r="B116" s="15" t="s">
        <v>434</v>
      </c>
      <c r="C116" s="14" t="s">
        <v>8</v>
      </c>
      <c r="D116" s="14" t="s">
        <v>26</v>
      </c>
      <c r="E116" s="14" t="s">
        <v>559</v>
      </c>
      <c r="F116" s="14" t="s">
        <v>558</v>
      </c>
      <c r="G116" s="14" t="s">
        <v>554</v>
      </c>
      <c r="H116" s="14" t="s">
        <v>557</v>
      </c>
      <c r="I116" s="17">
        <v>1</v>
      </c>
      <c r="J116" s="2" t="s">
        <v>22</v>
      </c>
      <c r="K116" s="14" t="s">
        <v>11</v>
      </c>
      <c r="L116" s="14" t="s">
        <v>22</v>
      </c>
    </row>
    <row r="117" spans="1:12" ht="17" customHeight="1" x14ac:dyDescent="0.35">
      <c r="A117" s="14">
        <v>116</v>
      </c>
      <c r="B117" s="15" t="s">
        <v>436</v>
      </c>
      <c r="C117" s="14" t="s">
        <v>8</v>
      </c>
      <c r="D117" s="14" t="s">
        <v>19</v>
      </c>
      <c r="E117" s="14" t="s">
        <v>559</v>
      </c>
      <c r="F117" s="14" t="s">
        <v>553</v>
      </c>
      <c r="G117" s="14" t="s">
        <v>554</v>
      </c>
      <c r="H117" s="16" t="s">
        <v>556</v>
      </c>
      <c r="I117" s="17">
        <v>1</v>
      </c>
      <c r="J117" s="2" t="s">
        <v>22</v>
      </c>
      <c r="K117" s="14" t="s">
        <v>11</v>
      </c>
      <c r="L117" s="14" t="s">
        <v>22</v>
      </c>
    </row>
    <row r="118" spans="1:12" ht="22.25" customHeight="1" x14ac:dyDescent="0.35">
      <c r="A118" s="14">
        <v>117</v>
      </c>
      <c r="B118" s="15" t="s">
        <v>449</v>
      </c>
      <c r="C118" s="14" t="s">
        <v>8</v>
      </c>
      <c r="D118" s="14" t="s">
        <v>26</v>
      </c>
      <c r="E118" s="14" t="s">
        <v>559</v>
      </c>
      <c r="F118" s="14" t="s">
        <v>558</v>
      </c>
      <c r="G118" s="14" t="s">
        <v>554</v>
      </c>
      <c r="H118" s="14" t="s">
        <v>557</v>
      </c>
      <c r="I118" s="17">
        <v>1</v>
      </c>
      <c r="J118" s="2" t="s">
        <v>22</v>
      </c>
      <c r="K118" s="14" t="s">
        <v>11</v>
      </c>
      <c r="L118" s="14" t="s">
        <v>22</v>
      </c>
    </row>
    <row r="119" spans="1:12" x14ac:dyDescent="0.35">
      <c r="A119" s="14">
        <v>118</v>
      </c>
      <c r="B119" s="15" t="s">
        <v>450</v>
      </c>
      <c r="C119" s="14" t="s">
        <v>8</v>
      </c>
      <c r="D119" s="14" t="s">
        <v>19</v>
      </c>
      <c r="E119" s="14" t="s">
        <v>559</v>
      </c>
      <c r="F119" s="14" t="s">
        <v>553</v>
      </c>
      <c r="G119" s="14" t="s">
        <v>554</v>
      </c>
      <c r="H119" s="16" t="s">
        <v>556</v>
      </c>
      <c r="I119" s="17">
        <v>1</v>
      </c>
      <c r="J119" s="2" t="s">
        <v>22</v>
      </c>
      <c r="K119" s="14" t="s">
        <v>11</v>
      </c>
      <c r="L119" s="14" t="s">
        <v>22</v>
      </c>
    </row>
    <row r="120" spans="1:12" ht="20" x14ac:dyDescent="0.35">
      <c r="A120" s="14">
        <v>119</v>
      </c>
      <c r="B120" s="15" t="s">
        <v>452</v>
      </c>
      <c r="C120" s="14" t="s">
        <v>8</v>
      </c>
      <c r="D120" s="14" t="s">
        <v>26</v>
      </c>
      <c r="E120" s="14" t="s">
        <v>559</v>
      </c>
      <c r="F120" s="14" t="s">
        <v>558</v>
      </c>
      <c r="G120" s="14" t="s">
        <v>554</v>
      </c>
      <c r="H120" s="14" t="s">
        <v>557</v>
      </c>
      <c r="I120" s="17">
        <v>1</v>
      </c>
      <c r="J120" s="2" t="s">
        <v>22</v>
      </c>
      <c r="K120" s="14" t="s">
        <v>11</v>
      </c>
      <c r="L120" s="14" t="s">
        <v>22</v>
      </c>
    </row>
    <row r="121" spans="1:12" ht="20" x14ac:dyDescent="0.35">
      <c r="A121" s="14">
        <v>120</v>
      </c>
      <c r="B121" s="15" t="s">
        <v>457</v>
      </c>
      <c r="C121" s="14" t="s">
        <v>8</v>
      </c>
      <c r="D121" s="14" t="s">
        <v>26</v>
      </c>
      <c r="E121" s="14" t="s">
        <v>559</v>
      </c>
      <c r="F121" s="14" t="s">
        <v>558</v>
      </c>
      <c r="G121" s="14" t="s">
        <v>554</v>
      </c>
      <c r="H121" s="14" t="s">
        <v>557</v>
      </c>
      <c r="I121" s="17">
        <v>1</v>
      </c>
      <c r="J121" s="2" t="s">
        <v>22</v>
      </c>
      <c r="K121" s="14" t="s">
        <v>11</v>
      </c>
      <c r="L121" s="14" t="s">
        <v>22</v>
      </c>
    </row>
    <row r="122" spans="1:12" x14ac:dyDescent="0.35">
      <c r="A122" s="14">
        <v>121</v>
      </c>
      <c r="B122" s="15" t="s">
        <v>458</v>
      </c>
      <c r="C122" s="14" t="s">
        <v>8</v>
      </c>
      <c r="D122" s="14" t="s">
        <v>19</v>
      </c>
      <c r="E122" s="14" t="s">
        <v>559</v>
      </c>
      <c r="F122" s="14" t="s">
        <v>553</v>
      </c>
      <c r="G122" s="14" t="s">
        <v>554</v>
      </c>
      <c r="H122" s="16" t="s">
        <v>556</v>
      </c>
      <c r="I122" s="17">
        <v>1</v>
      </c>
      <c r="J122" s="2" t="s">
        <v>22</v>
      </c>
      <c r="K122" s="14" t="s">
        <v>11</v>
      </c>
      <c r="L122" s="14" t="s">
        <v>22</v>
      </c>
    </row>
    <row r="123" spans="1:12" ht="20" x14ac:dyDescent="0.35">
      <c r="A123" s="14">
        <v>122</v>
      </c>
      <c r="B123" s="15" t="s">
        <v>459</v>
      </c>
      <c r="C123" s="14" t="s">
        <v>8</v>
      </c>
      <c r="D123" s="14" t="s">
        <v>26</v>
      </c>
      <c r="E123" s="14" t="s">
        <v>559</v>
      </c>
      <c r="F123" s="14" t="s">
        <v>558</v>
      </c>
      <c r="G123" s="14" t="s">
        <v>554</v>
      </c>
      <c r="H123" s="14" t="s">
        <v>557</v>
      </c>
      <c r="I123" s="17">
        <v>1</v>
      </c>
      <c r="J123" s="2" t="s">
        <v>22</v>
      </c>
      <c r="K123" s="14" t="s">
        <v>11</v>
      </c>
      <c r="L123" s="14" t="s">
        <v>22</v>
      </c>
    </row>
    <row r="124" spans="1:12" x14ac:dyDescent="0.35">
      <c r="A124" s="14">
        <v>123</v>
      </c>
      <c r="B124" s="15" t="s">
        <v>460</v>
      </c>
      <c r="C124" s="14" t="s">
        <v>8</v>
      </c>
      <c r="D124" s="14" t="s">
        <v>19</v>
      </c>
      <c r="E124" s="14" t="s">
        <v>559</v>
      </c>
      <c r="F124" s="14" t="s">
        <v>553</v>
      </c>
      <c r="G124" s="14" t="s">
        <v>554</v>
      </c>
      <c r="H124" s="16" t="s">
        <v>556</v>
      </c>
      <c r="I124" s="17">
        <v>1</v>
      </c>
      <c r="J124" s="2" t="s">
        <v>22</v>
      </c>
      <c r="K124" s="14" t="s">
        <v>11</v>
      </c>
      <c r="L124" s="14" t="s">
        <v>22</v>
      </c>
    </row>
    <row r="125" spans="1:12" ht="20" x14ac:dyDescent="0.35">
      <c r="A125" s="14">
        <v>124</v>
      </c>
      <c r="B125" s="15" t="s">
        <v>462</v>
      </c>
      <c r="C125" s="14" t="s">
        <v>8</v>
      </c>
      <c r="D125" s="14" t="s">
        <v>26</v>
      </c>
      <c r="E125" s="14" t="s">
        <v>559</v>
      </c>
      <c r="F125" s="14" t="s">
        <v>558</v>
      </c>
      <c r="G125" s="14" t="s">
        <v>554</v>
      </c>
      <c r="H125" s="14" t="s">
        <v>557</v>
      </c>
      <c r="I125" s="17">
        <v>1</v>
      </c>
      <c r="J125" s="2" t="s">
        <v>22</v>
      </c>
      <c r="K125" s="14" t="s">
        <v>11</v>
      </c>
      <c r="L125" s="14" t="s">
        <v>22</v>
      </c>
    </row>
    <row r="126" spans="1:12" x14ac:dyDescent="0.35">
      <c r="A126" s="14">
        <v>125</v>
      </c>
      <c r="B126" s="15" t="s">
        <v>463</v>
      </c>
      <c r="C126" s="14" t="s">
        <v>8</v>
      </c>
      <c r="D126" s="14" t="s">
        <v>19</v>
      </c>
      <c r="E126" s="14" t="s">
        <v>559</v>
      </c>
      <c r="F126" s="14" t="s">
        <v>553</v>
      </c>
      <c r="G126" s="14" t="s">
        <v>554</v>
      </c>
      <c r="H126" s="16" t="s">
        <v>556</v>
      </c>
      <c r="I126" s="17">
        <v>1</v>
      </c>
      <c r="J126" s="2" t="s">
        <v>22</v>
      </c>
      <c r="K126" s="14" t="s">
        <v>11</v>
      </c>
      <c r="L126" s="14" t="s">
        <v>22</v>
      </c>
    </row>
    <row r="127" spans="1:12" x14ac:dyDescent="0.35">
      <c r="A127" s="14">
        <v>126</v>
      </c>
      <c r="B127" s="15" t="s">
        <v>465</v>
      </c>
      <c r="C127" s="14" t="s">
        <v>8</v>
      </c>
      <c r="D127" s="14" t="s">
        <v>19</v>
      </c>
      <c r="E127" s="14" t="s">
        <v>559</v>
      </c>
      <c r="F127" s="14" t="s">
        <v>553</v>
      </c>
      <c r="G127" s="14" t="s">
        <v>554</v>
      </c>
      <c r="H127" s="16" t="s">
        <v>556</v>
      </c>
      <c r="I127" s="17">
        <v>1</v>
      </c>
      <c r="J127" s="2" t="s">
        <v>22</v>
      </c>
      <c r="K127" s="14" t="s">
        <v>11</v>
      </c>
      <c r="L127" s="14" t="s">
        <v>22</v>
      </c>
    </row>
    <row r="128" spans="1:12" ht="20" x14ac:dyDescent="0.35">
      <c r="A128" s="14">
        <v>127</v>
      </c>
      <c r="B128" s="15" t="s">
        <v>467</v>
      </c>
      <c r="C128" s="14" t="s">
        <v>8</v>
      </c>
      <c r="D128" s="14" t="s">
        <v>26</v>
      </c>
      <c r="E128" s="14" t="s">
        <v>559</v>
      </c>
      <c r="F128" s="14" t="s">
        <v>558</v>
      </c>
      <c r="G128" s="14" t="s">
        <v>554</v>
      </c>
      <c r="H128" s="14" t="s">
        <v>557</v>
      </c>
      <c r="I128" s="17">
        <v>1</v>
      </c>
      <c r="J128" s="2" t="s">
        <v>22</v>
      </c>
      <c r="K128" s="14" t="s">
        <v>11</v>
      </c>
      <c r="L128" s="14" t="s">
        <v>22</v>
      </c>
    </row>
    <row r="129" spans="1:12" ht="20" x14ac:dyDescent="0.35">
      <c r="A129" s="14">
        <v>128</v>
      </c>
      <c r="B129" s="15" t="s">
        <v>468</v>
      </c>
      <c r="C129" s="14" t="s">
        <v>8</v>
      </c>
      <c r="D129" s="14" t="s">
        <v>26</v>
      </c>
      <c r="E129" s="14" t="s">
        <v>559</v>
      </c>
      <c r="F129" s="14" t="s">
        <v>558</v>
      </c>
      <c r="G129" s="14" t="s">
        <v>554</v>
      </c>
      <c r="H129" s="14" t="s">
        <v>557</v>
      </c>
      <c r="I129" s="17">
        <v>1</v>
      </c>
      <c r="J129" s="2" t="s">
        <v>22</v>
      </c>
      <c r="K129" s="14" t="s">
        <v>11</v>
      </c>
      <c r="L129" s="14" t="s">
        <v>22</v>
      </c>
    </row>
    <row r="130" spans="1:12" x14ac:dyDescent="0.35">
      <c r="A130" s="14">
        <v>129</v>
      </c>
      <c r="B130" s="15" t="s">
        <v>474</v>
      </c>
      <c r="C130" s="14" t="s">
        <v>8</v>
      </c>
      <c r="D130" s="14" t="s">
        <v>19</v>
      </c>
      <c r="E130" s="14" t="s">
        <v>559</v>
      </c>
      <c r="F130" s="14" t="s">
        <v>553</v>
      </c>
      <c r="G130" s="14" t="s">
        <v>554</v>
      </c>
      <c r="H130" s="16" t="s">
        <v>556</v>
      </c>
      <c r="I130" s="17">
        <v>1</v>
      </c>
      <c r="J130" s="2" t="s">
        <v>22</v>
      </c>
      <c r="K130" s="14" t="s">
        <v>11</v>
      </c>
      <c r="L130" s="14" t="s">
        <v>22</v>
      </c>
    </row>
    <row r="131" spans="1:12" x14ac:dyDescent="0.35">
      <c r="A131" s="14">
        <v>130</v>
      </c>
      <c r="B131" s="15" t="s">
        <v>475</v>
      </c>
      <c r="C131" s="14" t="s">
        <v>8</v>
      </c>
      <c r="D131" s="14" t="s">
        <v>208</v>
      </c>
      <c r="E131" s="14" t="s">
        <v>559</v>
      </c>
      <c r="F131" s="14" t="s">
        <v>553</v>
      </c>
      <c r="G131" s="14" t="s">
        <v>554</v>
      </c>
      <c r="H131" s="16" t="s">
        <v>556</v>
      </c>
      <c r="I131" s="17">
        <v>1</v>
      </c>
      <c r="J131" s="2" t="s">
        <v>22</v>
      </c>
      <c r="K131" s="14" t="s">
        <v>11</v>
      </c>
      <c r="L131" s="14" t="s">
        <v>22</v>
      </c>
    </row>
    <row r="132" spans="1:12" x14ac:dyDescent="0.35">
      <c r="A132" s="14">
        <v>131</v>
      </c>
      <c r="B132" s="15" t="s">
        <v>476</v>
      </c>
      <c r="C132" s="14" t="s">
        <v>8</v>
      </c>
      <c r="D132" s="14" t="s">
        <v>19</v>
      </c>
      <c r="E132" s="14" t="s">
        <v>559</v>
      </c>
      <c r="F132" s="14" t="s">
        <v>553</v>
      </c>
      <c r="G132" s="14" t="s">
        <v>554</v>
      </c>
      <c r="H132" s="16" t="s">
        <v>556</v>
      </c>
      <c r="I132" s="17">
        <v>1</v>
      </c>
      <c r="J132" s="2" t="s">
        <v>22</v>
      </c>
      <c r="K132" s="14" t="s">
        <v>11</v>
      </c>
      <c r="L132" s="14" t="s">
        <v>22</v>
      </c>
    </row>
    <row r="133" spans="1:12" x14ac:dyDescent="0.35">
      <c r="A133" s="14">
        <v>132</v>
      </c>
      <c r="B133" s="15" t="s">
        <v>478</v>
      </c>
      <c r="C133" s="14" t="s">
        <v>8</v>
      </c>
      <c r="D133" s="14" t="s">
        <v>19</v>
      </c>
      <c r="E133" s="14" t="s">
        <v>559</v>
      </c>
      <c r="F133" s="14" t="s">
        <v>553</v>
      </c>
      <c r="G133" s="14" t="s">
        <v>554</v>
      </c>
      <c r="H133" s="16" t="s">
        <v>556</v>
      </c>
      <c r="I133" s="17">
        <v>1</v>
      </c>
      <c r="J133" s="2" t="s">
        <v>22</v>
      </c>
      <c r="K133" s="14" t="s">
        <v>11</v>
      </c>
      <c r="L133" s="14" t="s">
        <v>22</v>
      </c>
    </row>
    <row r="134" spans="1:12" x14ac:dyDescent="0.35">
      <c r="A134" s="14">
        <v>133</v>
      </c>
      <c r="B134" s="6" t="s">
        <v>255</v>
      </c>
      <c r="C134" s="5" t="s">
        <v>57</v>
      </c>
      <c r="D134" s="5" t="s">
        <v>19</v>
      </c>
      <c r="E134" s="14" t="s">
        <v>559</v>
      </c>
      <c r="F134" s="5" t="s">
        <v>553</v>
      </c>
      <c r="G134" s="5" t="s">
        <v>554</v>
      </c>
      <c r="H134" s="16" t="s">
        <v>556</v>
      </c>
      <c r="I134" s="5">
        <v>1</v>
      </c>
      <c r="J134" s="2" t="s">
        <v>22</v>
      </c>
      <c r="K134" s="5" t="s">
        <v>11</v>
      </c>
      <c r="L134" s="14" t="s">
        <v>22</v>
      </c>
    </row>
    <row r="135" spans="1:12" x14ac:dyDescent="0.35">
      <c r="A135" s="14">
        <v>134</v>
      </c>
      <c r="B135" s="15" t="s">
        <v>253</v>
      </c>
      <c r="C135" s="14" t="s">
        <v>57</v>
      </c>
      <c r="D135" s="14" t="s">
        <v>19</v>
      </c>
      <c r="E135" s="14" t="s">
        <v>559</v>
      </c>
      <c r="F135" s="14" t="s">
        <v>553</v>
      </c>
      <c r="G135" s="14" t="s">
        <v>554</v>
      </c>
      <c r="H135" s="16" t="s">
        <v>556</v>
      </c>
      <c r="I135" s="14">
        <v>1</v>
      </c>
      <c r="J135" s="2" t="s">
        <v>22</v>
      </c>
      <c r="K135" s="14" t="s">
        <v>11</v>
      </c>
      <c r="L135" s="14" t="s">
        <v>22</v>
      </c>
    </row>
    <row r="136" spans="1:12" x14ac:dyDescent="0.35">
      <c r="A136" s="14">
        <v>135</v>
      </c>
      <c r="B136" s="15" t="s">
        <v>75</v>
      </c>
      <c r="C136" s="15" t="s">
        <v>57</v>
      </c>
      <c r="D136" s="14" t="s">
        <v>19</v>
      </c>
      <c r="E136" s="14" t="s">
        <v>559</v>
      </c>
      <c r="F136" s="14" t="s">
        <v>553</v>
      </c>
      <c r="G136" s="14" t="s">
        <v>554</v>
      </c>
      <c r="H136" s="16" t="s">
        <v>556</v>
      </c>
      <c r="I136" s="14">
        <v>1</v>
      </c>
      <c r="J136" s="2" t="s">
        <v>22</v>
      </c>
      <c r="K136" s="14" t="s">
        <v>11</v>
      </c>
      <c r="L136" s="14" t="s">
        <v>22</v>
      </c>
    </row>
    <row r="137" spans="1:12" x14ac:dyDescent="0.35">
      <c r="A137" s="14">
        <v>136</v>
      </c>
      <c r="B137" s="15" t="s">
        <v>74</v>
      </c>
      <c r="C137" s="15" t="s">
        <v>57</v>
      </c>
      <c r="D137" s="14" t="s">
        <v>19</v>
      </c>
      <c r="E137" s="14" t="s">
        <v>559</v>
      </c>
      <c r="F137" s="14" t="s">
        <v>553</v>
      </c>
      <c r="G137" s="14" t="s">
        <v>554</v>
      </c>
      <c r="H137" s="16" t="s">
        <v>556</v>
      </c>
      <c r="I137" s="14">
        <v>1</v>
      </c>
      <c r="J137" s="2" t="s">
        <v>22</v>
      </c>
      <c r="K137" s="14" t="s">
        <v>11</v>
      </c>
      <c r="L137" s="14" t="s">
        <v>22</v>
      </c>
    </row>
    <row r="138" spans="1:12" ht="20" x14ac:dyDescent="0.35">
      <c r="A138" s="14">
        <v>137</v>
      </c>
      <c r="B138" s="4" t="s">
        <v>74</v>
      </c>
      <c r="C138" s="4" t="s">
        <v>57</v>
      </c>
      <c r="D138" s="2" t="s">
        <v>26</v>
      </c>
      <c r="E138" s="14" t="s">
        <v>559</v>
      </c>
      <c r="F138" s="2" t="s">
        <v>558</v>
      </c>
      <c r="G138" s="2" t="s">
        <v>554</v>
      </c>
      <c r="H138" s="14" t="s">
        <v>557</v>
      </c>
      <c r="I138" s="2">
        <v>1</v>
      </c>
      <c r="J138" s="2" t="s">
        <v>22</v>
      </c>
      <c r="K138" s="2" t="s">
        <v>11</v>
      </c>
      <c r="L138" s="14" t="s">
        <v>22</v>
      </c>
    </row>
    <row r="139" spans="1:12" ht="20" x14ac:dyDescent="0.35">
      <c r="A139" s="14">
        <v>138</v>
      </c>
      <c r="B139" s="4" t="s">
        <v>71</v>
      </c>
      <c r="C139" s="2" t="s">
        <v>57</v>
      </c>
      <c r="D139" s="2" t="s">
        <v>26</v>
      </c>
      <c r="E139" s="14" t="s">
        <v>559</v>
      </c>
      <c r="F139" s="2" t="s">
        <v>558</v>
      </c>
      <c r="G139" s="2" t="s">
        <v>554</v>
      </c>
      <c r="H139" s="14" t="s">
        <v>557</v>
      </c>
      <c r="I139" s="2">
        <v>1</v>
      </c>
      <c r="J139" s="2" t="s">
        <v>22</v>
      </c>
      <c r="K139" s="2" t="s">
        <v>11</v>
      </c>
      <c r="L139" s="14" t="s">
        <v>22</v>
      </c>
    </row>
    <row r="140" spans="1:12" ht="20" x14ac:dyDescent="0.35">
      <c r="A140" s="14">
        <v>139</v>
      </c>
      <c r="B140" s="4" t="s">
        <v>67</v>
      </c>
      <c r="C140" s="2" t="s">
        <v>57</v>
      </c>
      <c r="D140" s="2" t="s">
        <v>26</v>
      </c>
      <c r="E140" s="14" t="s">
        <v>559</v>
      </c>
      <c r="F140" s="2" t="s">
        <v>558</v>
      </c>
      <c r="G140" s="2" t="s">
        <v>554</v>
      </c>
      <c r="H140" s="14" t="s">
        <v>557</v>
      </c>
      <c r="I140" s="2">
        <v>1</v>
      </c>
      <c r="J140" s="2" t="s">
        <v>22</v>
      </c>
      <c r="K140" s="2" t="s">
        <v>11</v>
      </c>
      <c r="L140" s="14" t="s">
        <v>22</v>
      </c>
    </row>
    <row r="141" spans="1:12" x14ac:dyDescent="0.35">
      <c r="A141" s="14">
        <v>140</v>
      </c>
      <c r="B141" s="15" t="s">
        <v>67</v>
      </c>
      <c r="C141" s="14" t="s">
        <v>57</v>
      </c>
      <c r="D141" s="14" t="s">
        <v>19</v>
      </c>
      <c r="E141" s="14" t="s">
        <v>559</v>
      </c>
      <c r="F141" s="14" t="s">
        <v>553</v>
      </c>
      <c r="G141" s="14" t="s">
        <v>554</v>
      </c>
      <c r="H141" s="16" t="s">
        <v>556</v>
      </c>
      <c r="I141" s="14">
        <v>1</v>
      </c>
      <c r="J141" s="2" t="s">
        <v>22</v>
      </c>
      <c r="K141" s="14" t="s">
        <v>11</v>
      </c>
      <c r="L141" s="14" t="s">
        <v>22</v>
      </c>
    </row>
    <row r="142" spans="1:12" ht="20" x14ac:dyDescent="0.35">
      <c r="A142" s="14">
        <v>141</v>
      </c>
      <c r="B142" s="15" t="s">
        <v>55</v>
      </c>
      <c r="C142" s="14" t="s">
        <v>57</v>
      </c>
      <c r="D142" s="14" t="s">
        <v>26</v>
      </c>
      <c r="E142" s="14" t="s">
        <v>559</v>
      </c>
      <c r="F142" s="2" t="s">
        <v>558</v>
      </c>
      <c r="G142" s="2" t="s">
        <v>554</v>
      </c>
      <c r="H142" s="14" t="s">
        <v>557</v>
      </c>
      <c r="I142" s="14">
        <v>1</v>
      </c>
      <c r="J142" s="2" t="s">
        <v>22</v>
      </c>
      <c r="K142" s="14" t="s">
        <v>11</v>
      </c>
      <c r="L142" s="14" t="s">
        <v>22</v>
      </c>
    </row>
    <row r="143" spans="1:12" ht="20" x14ac:dyDescent="0.35">
      <c r="A143" s="14">
        <v>142</v>
      </c>
      <c r="B143" s="15" t="s">
        <v>55</v>
      </c>
      <c r="C143" s="14" t="s">
        <v>57</v>
      </c>
      <c r="D143" s="14" t="s">
        <v>19</v>
      </c>
      <c r="E143" s="14" t="s">
        <v>559</v>
      </c>
      <c r="F143" s="14" t="s">
        <v>553</v>
      </c>
      <c r="G143" s="14" t="s">
        <v>554</v>
      </c>
      <c r="H143" s="14" t="s">
        <v>557</v>
      </c>
      <c r="I143" s="14">
        <v>1</v>
      </c>
      <c r="J143" s="2" t="s">
        <v>22</v>
      </c>
      <c r="K143" s="14" t="s">
        <v>11</v>
      </c>
      <c r="L143" s="14" t="s">
        <v>22</v>
      </c>
    </row>
    <row r="144" spans="1:12" ht="20" x14ac:dyDescent="0.35">
      <c r="A144" s="14">
        <v>143</v>
      </c>
      <c r="B144" s="4" t="s">
        <v>383</v>
      </c>
      <c r="C144" s="2" t="s">
        <v>57</v>
      </c>
      <c r="D144" s="2" t="s">
        <v>26</v>
      </c>
      <c r="E144" s="14" t="s">
        <v>559</v>
      </c>
      <c r="F144" s="2" t="s">
        <v>558</v>
      </c>
      <c r="G144" s="2" t="s">
        <v>554</v>
      </c>
      <c r="H144" s="14" t="s">
        <v>557</v>
      </c>
      <c r="I144" s="2">
        <v>1</v>
      </c>
      <c r="J144" s="2" t="s">
        <v>22</v>
      </c>
      <c r="K144" s="2" t="s">
        <v>11</v>
      </c>
      <c r="L144" s="14" t="s">
        <v>22</v>
      </c>
    </row>
    <row r="145" spans="1:12" ht="20" x14ac:dyDescent="0.35">
      <c r="A145" s="14">
        <v>144</v>
      </c>
      <c r="B145" s="4" t="s">
        <v>383</v>
      </c>
      <c r="C145" s="2" t="s">
        <v>57</v>
      </c>
      <c r="D145" s="2" t="s">
        <v>26</v>
      </c>
      <c r="E145" s="14" t="s">
        <v>559</v>
      </c>
      <c r="F145" s="2" t="s">
        <v>558</v>
      </c>
      <c r="G145" s="2" t="s">
        <v>554</v>
      </c>
      <c r="H145" s="14" t="s">
        <v>557</v>
      </c>
      <c r="I145" s="2">
        <v>1</v>
      </c>
      <c r="J145" s="2" t="s">
        <v>22</v>
      </c>
      <c r="K145" s="2" t="s">
        <v>11</v>
      </c>
      <c r="L145" s="14" t="s">
        <v>22</v>
      </c>
    </row>
    <row r="146" spans="1:12" ht="20" x14ac:dyDescent="0.35">
      <c r="A146" s="14">
        <v>145</v>
      </c>
      <c r="B146" s="4" t="s">
        <v>386</v>
      </c>
      <c r="C146" s="2" t="s">
        <v>57</v>
      </c>
      <c r="D146" s="2" t="s">
        <v>26</v>
      </c>
      <c r="E146" s="14" t="s">
        <v>559</v>
      </c>
      <c r="F146" s="2" t="s">
        <v>558</v>
      </c>
      <c r="G146" s="2" t="s">
        <v>554</v>
      </c>
      <c r="H146" s="14" t="s">
        <v>557</v>
      </c>
      <c r="I146" s="2">
        <v>1</v>
      </c>
      <c r="J146" s="2" t="s">
        <v>22</v>
      </c>
      <c r="K146" s="2" t="s">
        <v>11</v>
      </c>
      <c r="L146" s="14" t="s">
        <v>22</v>
      </c>
    </row>
    <row r="147" spans="1:12" ht="20" x14ac:dyDescent="0.35">
      <c r="A147" s="14">
        <v>146</v>
      </c>
      <c r="B147" s="4" t="s">
        <v>92</v>
      </c>
      <c r="C147" s="2" t="s">
        <v>57</v>
      </c>
      <c r="D147" s="2" t="s">
        <v>26</v>
      </c>
      <c r="E147" s="14" t="s">
        <v>559</v>
      </c>
      <c r="F147" s="2" t="s">
        <v>558</v>
      </c>
      <c r="G147" s="2" t="s">
        <v>554</v>
      </c>
      <c r="H147" s="14" t="s">
        <v>557</v>
      </c>
      <c r="I147" s="2">
        <v>1</v>
      </c>
      <c r="J147" s="2" t="s">
        <v>22</v>
      </c>
      <c r="K147" s="2" t="s">
        <v>11</v>
      </c>
      <c r="L147" s="14" t="s">
        <v>22</v>
      </c>
    </row>
    <row r="148" spans="1:12" x14ac:dyDescent="0.35">
      <c r="A148" s="14">
        <v>147</v>
      </c>
      <c r="B148" s="15" t="s">
        <v>92</v>
      </c>
      <c r="C148" s="14" t="s">
        <v>57</v>
      </c>
      <c r="D148" s="14" t="s">
        <v>19</v>
      </c>
      <c r="E148" s="14" t="s">
        <v>559</v>
      </c>
      <c r="F148" s="14" t="s">
        <v>553</v>
      </c>
      <c r="G148" s="14" t="s">
        <v>554</v>
      </c>
      <c r="H148" s="16" t="s">
        <v>556</v>
      </c>
      <c r="I148" s="14">
        <v>1</v>
      </c>
      <c r="J148" s="2" t="s">
        <v>22</v>
      </c>
      <c r="K148" s="14" t="s">
        <v>11</v>
      </c>
      <c r="L148" s="14" t="s">
        <v>22</v>
      </c>
    </row>
    <row r="149" spans="1:12" ht="20" x14ac:dyDescent="0.35">
      <c r="A149" s="14">
        <v>148</v>
      </c>
      <c r="B149" s="4" t="s">
        <v>379</v>
      </c>
      <c r="C149" s="2" t="s">
        <v>57</v>
      </c>
      <c r="D149" s="2" t="s">
        <v>26</v>
      </c>
      <c r="E149" s="14" t="s">
        <v>559</v>
      </c>
      <c r="F149" s="2" t="s">
        <v>558</v>
      </c>
      <c r="G149" s="2" t="s">
        <v>554</v>
      </c>
      <c r="H149" s="14" t="s">
        <v>557</v>
      </c>
      <c r="I149" s="2">
        <v>1</v>
      </c>
      <c r="J149" s="2" t="s">
        <v>22</v>
      </c>
      <c r="K149" s="2" t="s">
        <v>11</v>
      </c>
      <c r="L149" s="14" t="s">
        <v>22</v>
      </c>
    </row>
    <row r="150" spans="1:12" x14ac:dyDescent="0.35">
      <c r="A150" s="14">
        <v>149</v>
      </c>
      <c r="B150" s="15" t="s">
        <v>377</v>
      </c>
      <c r="C150" s="14" t="s">
        <v>57</v>
      </c>
      <c r="D150" s="14" t="s">
        <v>19</v>
      </c>
      <c r="E150" s="14" t="s">
        <v>559</v>
      </c>
      <c r="F150" s="14" t="s">
        <v>553</v>
      </c>
      <c r="G150" s="14" t="s">
        <v>554</v>
      </c>
      <c r="H150" s="16" t="s">
        <v>556</v>
      </c>
      <c r="I150" s="14">
        <v>1</v>
      </c>
      <c r="J150" s="2" t="s">
        <v>22</v>
      </c>
      <c r="K150" s="14" t="s">
        <v>11</v>
      </c>
      <c r="L150" s="14" t="s">
        <v>22</v>
      </c>
    </row>
    <row r="151" spans="1:12" ht="20" x14ac:dyDescent="0.35">
      <c r="A151" s="14">
        <v>150</v>
      </c>
      <c r="B151" s="4" t="s">
        <v>186</v>
      </c>
      <c r="C151" s="2" t="s">
        <v>57</v>
      </c>
      <c r="D151" s="2" t="s">
        <v>26</v>
      </c>
      <c r="E151" s="14" t="s">
        <v>559</v>
      </c>
      <c r="F151" s="2" t="s">
        <v>558</v>
      </c>
      <c r="G151" s="2" t="s">
        <v>554</v>
      </c>
      <c r="H151" s="14" t="s">
        <v>557</v>
      </c>
      <c r="I151" s="2">
        <v>1</v>
      </c>
      <c r="J151" s="2" t="s">
        <v>22</v>
      </c>
      <c r="K151" s="2" t="s">
        <v>11</v>
      </c>
      <c r="L151" s="14" t="s">
        <v>22</v>
      </c>
    </row>
    <row r="152" spans="1:12" ht="20" x14ac:dyDescent="0.35">
      <c r="A152" s="14">
        <v>151</v>
      </c>
      <c r="B152" s="4" t="s">
        <v>185</v>
      </c>
      <c r="C152" s="2" t="s">
        <v>57</v>
      </c>
      <c r="D152" s="2" t="s">
        <v>26</v>
      </c>
      <c r="E152" s="14" t="s">
        <v>559</v>
      </c>
      <c r="F152" s="2" t="s">
        <v>558</v>
      </c>
      <c r="G152" s="2" t="s">
        <v>554</v>
      </c>
      <c r="H152" s="14" t="s">
        <v>557</v>
      </c>
      <c r="I152" s="2">
        <v>1</v>
      </c>
      <c r="J152" s="2" t="s">
        <v>22</v>
      </c>
      <c r="K152" s="2" t="s">
        <v>11</v>
      </c>
      <c r="L152" s="14" t="s">
        <v>22</v>
      </c>
    </row>
    <row r="153" spans="1:12" ht="20" x14ac:dyDescent="0.35">
      <c r="A153" s="14">
        <v>152</v>
      </c>
      <c r="B153" s="4" t="s">
        <v>184</v>
      </c>
      <c r="C153" s="2" t="s">
        <v>57</v>
      </c>
      <c r="D153" s="2" t="s">
        <v>26</v>
      </c>
      <c r="E153" s="14" t="s">
        <v>559</v>
      </c>
      <c r="F153" s="2" t="s">
        <v>558</v>
      </c>
      <c r="G153" s="2" t="s">
        <v>554</v>
      </c>
      <c r="H153" s="14" t="s">
        <v>557</v>
      </c>
      <c r="I153" s="2">
        <v>1</v>
      </c>
      <c r="J153" s="2" t="s">
        <v>22</v>
      </c>
      <c r="K153" s="2" t="s">
        <v>11</v>
      </c>
      <c r="L153" s="14" t="s">
        <v>22</v>
      </c>
    </row>
    <row r="154" spans="1:12" x14ac:dyDescent="0.35">
      <c r="A154" s="14">
        <v>153</v>
      </c>
      <c r="B154" s="15" t="s">
        <v>183</v>
      </c>
      <c r="C154" s="14" t="s">
        <v>57</v>
      </c>
      <c r="D154" s="14" t="s">
        <v>19</v>
      </c>
      <c r="E154" s="14" t="s">
        <v>559</v>
      </c>
      <c r="F154" s="14" t="s">
        <v>553</v>
      </c>
      <c r="G154" s="14" t="s">
        <v>554</v>
      </c>
      <c r="H154" s="16" t="s">
        <v>556</v>
      </c>
      <c r="I154" s="14">
        <v>1</v>
      </c>
      <c r="J154" s="2" t="s">
        <v>22</v>
      </c>
      <c r="K154" s="14" t="s">
        <v>11</v>
      </c>
      <c r="L154" s="14" t="s">
        <v>22</v>
      </c>
    </row>
    <row r="155" spans="1:12" x14ac:dyDescent="0.35">
      <c r="A155" s="14">
        <v>154</v>
      </c>
      <c r="B155" s="15" t="s">
        <v>182</v>
      </c>
      <c r="C155" s="14" t="s">
        <v>57</v>
      </c>
      <c r="D155" s="14" t="s">
        <v>19</v>
      </c>
      <c r="E155" s="14" t="s">
        <v>559</v>
      </c>
      <c r="F155" s="14" t="s">
        <v>553</v>
      </c>
      <c r="G155" s="14" t="s">
        <v>554</v>
      </c>
      <c r="H155" s="16" t="s">
        <v>556</v>
      </c>
      <c r="I155" s="14">
        <v>1</v>
      </c>
      <c r="J155" s="2" t="s">
        <v>22</v>
      </c>
      <c r="K155" s="14" t="s">
        <v>11</v>
      </c>
      <c r="L155" s="14" t="s">
        <v>22</v>
      </c>
    </row>
    <row r="156" spans="1:12" x14ac:dyDescent="0.35">
      <c r="A156" s="14">
        <v>155</v>
      </c>
      <c r="B156" s="15" t="s">
        <v>179</v>
      </c>
      <c r="C156" s="14" t="s">
        <v>57</v>
      </c>
      <c r="D156" s="14" t="s">
        <v>19</v>
      </c>
      <c r="E156" s="14" t="s">
        <v>559</v>
      </c>
      <c r="F156" s="14" t="s">
        <v>553</v>
      </c>
      <c r="G156" s="14" t="s">
        <v>554</v>
      </c>
      <c r="H156" s="16" t="s">
        <v>556</v>
      </c>
      <c r="I156" s="14">
        <v>1</v>
      </c>
      <c r="J156" s="2" t="s">
        <v>22</v>
      </c>
      <c r="K156" s="14" t="s">
        <v>11</v>
      </c>
      <c r="L156" s="14" t="s">
        <v>22</v>
      </c>
    </row>
    <row r="157" spans="1:12" ht="20" x14ac:dyDescent="0.35">
      <c r="A157" s="14">
        <v>156</v>
      </c>
      <c r="B157" s="4" t="s">
        <v>176</v>
      </c>
      <c r="C157" s="2" t="s">
        <v>57</v>
      </c>
      <c r="D157" s="2" t="s">
        <v>26</v>
      </c>
      <c r="E157" s="14" t="s">
        <v>559</v>
      </c>
      <c r="F157" s="2" t="s">
        <v>558</v>
      </c>
      <c r="G157" s="2" t="s">
        <v>554</v>
      </c>
      <c r="H157" s="14" t="s">
        <v>557</v>
      </c>
      <c r="I157" s="2">
        <v>1</v>
      </c>
      <c r="J157" s="2" t="s">
        <v>22</v>
      </c>
      <c r="K157" s="2" t="s">
        <v>11</v>
      </c>
      <c r="L157" s="14" t="s">
        <v>22</v>
      </c>
    </row>
    <row r="158" spans="1:12" x14ac:dyDescent="0.35">
      <c r="A158" s="14">
        <v>157</v>
      </c>
      <c r="B158" s="15" t="s">
        <v>176</v>
      </c>
      <c r="C158" s="14" t="s">
        <v>57</v>
      </c>
      <c r="D158" s="14" t="s">
        <v>19</v>
      </c>
      <c r="E158" s="14" t="s">
        <v>559</v>
      </c>
      <c r="F158" s="14" t="s">
        <v>553</v>
      </c>
      <c r="G158" s="14" t="s">
        <v>554</v>
      </c>
      <c r="H158" s="16" t="s">
        <v>556</v>
      </c>
      <c r="I158" s="14">
        <v>1</v>
      </c>
      <c r="J158" s="2" t="s">
        <v>22</v>
      </c>
      <c r="K158" s="14" t="s">
        <v>11</v>
      </c>
      <c r="L158" s="14" t="s">
        <v>22</v>
      </c>
    </row>
    <row r="159" spans="1:12" x14ac:dyDescent="0.35">
      <c r="A159" s="14">
        <v>158</v>
      </c>
      <c r="B159" s="15" t="s">
        <v>169</v>
      </c>
      <c r="C159" s="14" t="s">
        <v>57</v>
      </c>
      <c r="D159" s="14" t="s">
        <v>19</v>
      </c>
      <c r="E159" s="14" t="s">
        <v>559</v>
      </c>
      <c r="F159" s="14" t="s">
        <v>553</v>
      </c>
      <c r="G159" s="14" t="s">
        <v>554</v>
      </c>
      <c r="H159" s="16" t="s">
        <v>556</v>
      </c>
      <c r="I159" s="14">
        <v>1</v>
      </c>
      <c r="J159" s="2" t="s">
        <v>22</v>
      </c>
      <c r="K159" s="14" t="s">
        <v>11</v>
      </c>
      <c r="L159" s="14" t="s">
        <v>22</v>
      </c>
    </row>
    <row r="160" spans="1:12" ht="20" x14ac:dyDescent="0.35">
      <c r="A160" s="14">
        <v>159</v>
      </c>
      <c r="B160" s="4" t="s">
        <v>167</v>
      </c>
      <c r="C160" s="2" t="s">
        <v>57</v>
      </c>
      <c r="D160" s="2" t="s">
        <v>26</v>
      </c>
      <c r="E160" s="14" t="s">
        <v>559</v>
      </c>
      <c r="F160" s="2" t="s">
        <v>558</v>
      </c>
      <c r="G160" s="2" t="s">
        <v>554</v>
      </c>
      <c r="H160" s="14" t="s">
        <v>557</v>
      </c>
      <c r="I160" s="2">
        <v>1</v>
      </c>
      <c r="J160" s="2" t="s">
        <v>22</v>
      </c>
      <c r="K160" s="2" t="s">
        <v>11</v>
      </c>
      <c r="L160" s="14" t="s">
        <v>22</v>
      </c>
    </row>
    <row r="161" spans="1:12" ht="20" x14ac:dyDescent="0.35">
      <c r="A161" s="14">
        <v>160</v>
      </c>
      <c r="B161" s="4" t="s">
        <v>163</v>
      </c>
      <c r="C161" s="2" t="s">
        <v>57</v>
      </c>
      <c r="D161" s="2" t="s">
        <v>26</v>
      </c>
      <c r="E161" s="14" t="s">
        <v>559</v>
      </c>
      <c r="F161" s="2" t="s">
        <v>558</v>
      </c>
      <c r="G161" s="2" t="s">
        <v>554</v>
      </c>
      <c r="H161" s="14" t="s">
        <v>557</v>
      </c>
      <c r="I161" s="2">
        <v>1</v>
      </c>
      <c r="J161" s="2" t="s">
        <v>22</v>
      </c>
      <c r="K161" s="2" t="s">
        <v>11</v>
      </c>
      <c r="L161" s="14" t="s">
        <v>22</v>
      </c>
    </row>
    <row r="162" spans="1:12" ht="20" x14ac:dyDescent="0.35">
      <c r="A162" s="14">
        <v>161</v>
      </c>
      <c r="B162" s="4" t="s">
        <v>162</v>
      </c>
      <c r="C162" s="2" t="s">
        <v>57</v>
      </c>
      <c r="D162" s="2" t="s">
        <v>26</v>
      </c>
      <c r="E162" s="14" t="s">
        <v>559</v>
      </c>
      <c r="F162" s="2" t="s">
        <v>558</v>
      </c>
      <c r="G162" s="2" t="s">
        <v>554</v>
      </c>
      <c r="H162" s="14" t="s">
        <v>557</v>
      </c>
      <c r="I162" s="2">
        <v>1</v>
      </c>
      <c r="J162" s="2" t="s">
        <v>22</v>
      </c>
      <c r="K162" s="2" t="s">
        <v>11</v>
      </c>
      <c r="L162" s="14" t="s">
        <v>22</v>
      </c>
    </row>
    <row r="163" spans="1:12" x14ac:dyDescent="0.35">
      <c r="A163" s="14">
        <v>162</v>
      </c>
      <c r="B163" s="15" t="s">
        <v>160</v>
      </c>
      <c r="C163" s="14" t="s">
        <v>57</v>
      </c>
      <c r="D163" s="14" t="s">
        <v>19</v>
      </c>
      <c r="E163" s="14" t="s">
        <v>559</v>
      </c>
      <c r="F163" s="14" t="s">
        <v>553</v>
      </c>
      <c r="G163" s="14" t="s">
        <v>554</v>
      </c>
      <c r="H163" s="16" t="s">
        <v>556</v>
      </c>
      <c r="I163" s="14">
        <v>1</v>
      </c>
      <c r="J163" s="2" t="s">
        <v>22</v>
      </c>
      <c r="K163" s="14" t="s">
        <v>11</v>
      </c>
      <c r="L163" s="14" t="s">
        <v>22</v>
      </c>
    </row>
    <row r="164" spans="1:12" x14ac:dyDescent="0.35">
      <c r="A164" s="14">
        <v>163</v>
      </c>
      <c r="B164" s="15" t="s">
        <v>158</v>
      </c>
      <c r="C164" s="14" t="s">
        <v>57</v>
      </c>
      <c r="D164" s="15" t="s">
        <v>19</v>
      </c>
      <c r="E164" s="14" t="s">
        <v>559</v>
      </c>
      <c r="F164" s="14" t="s">
        <v>553</v>
      </c>
      <c r="G164" s="14" t="s">
        <v>554</v>
      </c>
      <c r="H164" s="16" t="s">
        <v>556</v>
      </c>
      <c r="I164" s="14">
        <v>1</v>
      </c>
      <c r="J164" s="2" t="s">
        <v>22</v>
      </c>
      <c r="K164" s="14" t="s">
        <v>11</v>
      </c>
      <c r="L164" s="14" t="s">
        <v>22</v>
      </c>
    </row>
    <row r="165" spans="1:12" ht="20" x14ac:dyDescent="0.35">
      <c r="A165" s="14">
        <v>164</v>
      </c>
      <c r="B165" s="4" t="s">
        <v>157</v>
      </c>
      <c r="C165" s="2" t="s">
        <v>57</v>
      </c>
      <c r="D165" s="4" t="s">
        <v>26</v>
      </c>
      <c r="E165" s="14" t="s">
        <v>559</v>
      </c>
      <c r="F165" s="2" t="s">
        <v>558</v>
      </c>
      <c r="G165" s="2" t="s">
        <v>554</v>
      </c>
      <c r="H165" s="14" t="s">
        <v>557</v>
      </c>
      <c r="I165" s="2">
        <v>1</v>
      </c>
      <c r="J165" s="2" t="s">
        <v>22</v>
      </c>
      <c r="K165" s="2" t="s">
        <v>11</v>
      </c>
      <c r="L165" s="14" t="s">
        <v>22</v>
      </c>
    </row>
    <row r="166" spans="1:12" ht="20" x14ac:dyDescent="0.35">
      <c r="A166" s="14">
        <v>165</v>
      </c>
      <c r="B166" s="4" t="s">
        <v>155</v>
      </c>
      <c r="C166" s="2" t="s">
        <v>57</v>
      </c>
      <c r="D166" s="2" t="s">
        <v>26</v>
      </c>
      <c r="E166" s="14" t="s">
        <v>559</v>
      </c>
      <c r="F166" s="2" t="s">
        <v>558</v>
      </c>
      <c r="G166" s="2" t="s">
        <v>554</v>
      </c>
      <c r="H166" s="14" t="s">
        <v>557</v>
      </c>
      <c r="I166" s="2">
        <v>1</v>
      </c>
      <c r="J166" s="2" t="s">
        <v>22</v>
      </c>
      <c r="K166" s="2" t="s">
        <v>11</v>
      </c>
      <c r="L166" s="14" t="s">
        <v>22</v>
      </c>
    </row>
    <row r="167" spans="1:12" x14ac:dyDescent="0.35">
      <c r="A167" s="14">
        <v>166</v>
      </c>
      <c r="B167" s="15" t="s">
        <v>153</v>
      </c>
      <c r="C167" s="14" t="s">
        <v>57</v>
      </c>
      <c r="D167" s="14" t="s">
        <v>19</v>
      </c>
      <c r="E167" s="14" t="s">
        <v>559</v>
      </c>
      <c r="F167" s="14" t="s">
        <v>553</v>
      </c>
      <c r="G167" s="14" t="s">
        <v>554</v>
      </c>
      <c r="H167" s="16" t="s">
        <v>556</v>
      </c>
      <c r="I167" s="14">
        <v>1</v>
      </c>
      <c r="J167" s="2" t="s">
        <v>22</v>
      </c>
      <c r="K167" s="14" t="s">
        <v>11</v>
      </c>
      <c r="L167" s="14" t="s">
        <v>22</v>
      </c>
    </row>
    <row r="168" spans="1:12" x14ac:dyDescent="0.35">
      <c r="A168" s="14">
        <v>167</v>
      </c>
      <c r="B168" s="15" t="s">
        <v>130</v>
      </c>
      <c r="C168" s="14" t="s">
        <v>57</v>
      </c>
      <c r="D168" s="14" t="s">
        <v>19</v>
      </c>
      <c r="E168" s="14" t="s">
        <v>559</v>
      </c>
      <c r="F168" s="14" t="s">
        <v>553</v>
      </c>
      <c r="G168" s="14" t="s">
        <v>554</v>
      </c>
      <c r="H168" s="16" t="s">
        <v>556</v>
      </c>
      <c r="I168" s="14">
        <v>1</v>
      </c>
      <c r="J168" s="2" t="s">
        <v>22</v>
      </c>
      <c r="K168" s="14" t="s">
        <v>11</v>
      </c>
      <c r="L168" s="14" t="s">
        <v>22</v>
      </c>
    </row>
    <row r="169" spans="1:12" x14ac:dyDescent="0.35">
      <c r="A169" s="14">
        <v>168</v>
      </c>
      <c r="B169" s="15" t="s">
        <v>147</v>
      </c>
      <c r="C169" s="14" t="s">
        <v>57</v>
      </c>
      <c r="D169" s="14" t="s">
        <v>19</v>
      </c>
      <c r="E169" s="14" t="s">
        <v>559</v>
      </c>
      <c r="F169" s="14" t="s">
        <v>553</v>
      </c>
      <c r="G169" s="14" t="s">
        <v>554</v>
      </c>
      <c r="H169" s="16" t="s">
        <v>556</v>
      </c>
      <c r="I169" s="14">
        <v>1</v>
      </c>
      <c r="J169" s="2" t="s">
        <v>22</v>
      </c>
      <c r="K169" s="14" t="s">
        <v>11</v>
      </c>
      <c r="L169" s="14" t="s">
        <v>22</v>
      </c>
    </row>
    <row r="170" spans="1:12" ht="20" x14ac:dyDescent="0.35">
      <c r="A170" s="14">
        <v>169</v>
      </c>
      <c r="B170" s="4" t="s">
        <v>144</v>
      </c>
      <c r="C170" s="2" t="s">
        <v>57</v>
      </c>
      <c r="D170" s="2" t="s">
        <v>26</v>
      </c>
      <c r="E170" s="14" t="s">
        <v>559</v>
      </c>
      <c r="F170" s="2" t="s">
        <v>558</v>
      </c>
      <c r="G170" s="2" t="s">
        <v>554</v>
      </c>
      <c r="H170" s="14" t="s">
        <v>557</v>
      </c>
      <c r="I170" s="2">
        <v>1</v>
      </c>
      <c r="J170" s="2" t="s">
        <v>22</v>
      </c>
      <c r="K170" s="2" t="s">
        <v>11</v>
      </c>
      <c r="L170" s="14" t="s">
        <v>22</v>
      </c>
    </row>
    <row r="171" spans="1:12" ht="20" x14ac:dyDescent="0.35">
      <c r="A171" s="14">
        <v>170</v>
      </c>
      <c r="B171" s="4" t="s">
        <v>141</v>
      </c>
      <c r="C171" s="2" t="s">
        <v>57</v>
      </c>
      <c r="D171" s="2" t="s">
        <v>26</v>
      </c>
      <c r="E171" s="14" t="s">
        <v>559</v>
      </c>
      <c r="F171" s="2" t="s">
        <v>558</v>
      </c>
      <c r="G171" s="2" t="s">
        <v>554</v>
      </c>
      <c r="H171" s="14" t="s">
        <v>557</v>
      </c>
      <c r="I171" s="2">
        <v>1</v>
      </c>
      <c r="J171" s="2" t="s">
        <v>22</v>
      </c>
      <c r="K171" s="2" t="s">
        <v>11</v>
      </c>
      <c r="L171" s="14" t="s">
        <v>22</v>
      </c>
    </row>
    <row r="172" spans="1:12" x14ac:dyDescent="0.35">
      <c r="A172" s="14">
        <v>171</v>
      </c>
      <c r="B172" s="15" t="s">
        <v>369</v>
      </c>
      <c r="C172" s="14" t="s">
        <v>57</v>
      </c>
      <c r="D172" s="14" t="s">
        <v>19</v>
      </c>
      <c r="E172" s="14" t="s">
        <v>559</v>
      </c>
      <c r="F172" s="14" t="s">
        <v>553</v>
      </c>
      <c r="G172" s="14" t="s">
        <v>554</v>
      </c>
      <c r="H172" s="16" t="s">
        <v>556</v>
      </c>
      <c r="I172" s="14">
        <v>1</v>
      </c>
      <c r="J172" s="2" t="s">
        <v>22</v>
      </c>
      <c r="K172" s="14" t="s">
        <v>11</v>
      </c>
      <c r="L172" s="14" t="s">
        <v>22</v>
      </c>
    </row>
    <row r="173" spans="1:12" x14ac:dyDescent="0.35">
      <c r="A173" s="14">
        <v>172</v>
      </c>
      <c r="B173" s="15" t="s">
        <v>369</v>
      </c>
      <c r="C173" s="14" t="s">
        <v>57</v>
      </c>
      <c r="D173" s="14" t="s">
        <v>19</v>
      </c>
      <c r="E173" s="14" t="s">
        <v>559</v>
      </c>
      <c r="F173" s="14" t="s">
        <v>553</v>
      </c>
      <c r="G173" s="14" t="s">
        <v>554</v>
      </c>
      <c r="H173" s="16" t="s">
        <v>556</v>
      </c>
      <c r="I173" s="14">
        <v>1</v>
      </c>
      <c r="J173" s="2" t="s">
        <v>22</v>
      </c>
      <c r="K173" s="14" t="s">
        <v>11</v>
      </c>
      <c r="L173" s="14" t="s">
        <v>22</v>
      </c>
    </row>
    <row r="174" spans="1:12" x14ac:dyDescent="0.35">
      <c r="A174" s="14">
        <v>173</v>
      </c>
      <c r="B174" s="15" t="s">
        <v>367</v>
      </c>
      <c r="C174" s="14" t="s">
        <v>57</v>
      </c>
      <c r="D174" s="14" t="s">
        <v>19</v>
      </c>
      <c r="E174" s="14" t="s">
        <v>559</v>
      </c>
      <c r="F174" s="14" t="s">
        <v>553</v>
      </c>
      <c r="G174" s="14" t="s">
        <v>554</v>
      </c>
      <c r="H174" s="16" t="s">
        <v>556</v>
      </c>
      <c r="I174" s="14">
        <v>1</v>
      </c>
      <c r="J174" s="2" t="s">
        <v>22</v>
      </c>
      <c r="K174" s="14" t="s">
        <v>11</v>
      </c>
      <c r="L174" s="14" t="s">
        <v>22</v>
      </c>
    </row>
    <row r="175" spans="1:12" ht="20" x14ac:dyDescent="0.35">
      <c r="A175" s="14">
        <v>174</v>
      </c>
      <c r="B175" s="4" t="s">
        <v>366</v>
      </c>
      <c r="C175" s="2" t="s">
        <v>57</v>
      </c>
      <c r="D175" s="2" t="s">
        <v>26</v>
      </c>
      <c r="E175" s="14" t="s">
        <v>559</v>
      </c>
      <c r="F175" s="2" t="s">
        <v>558</v>
      </c>
      <c r="G175" s="2" t="s">
        <v>554</v>
      </c>
      <c r="H175" s="14" t="s">
        <v>557</v>
      </c>
      <c r="I175" s="2">
        <v>1</v>
      </c>
      <c r="J175" s="2" t="s">
        <v>22</v>
      </c>
      <c r="K175" s="2" t="s">
        <v>11</v>
      </c>
      <c r="L175" s="14" t="s">
        <v>22</v>
      </c>
    </row>
    <row r="176" spans="1:12" x14ac:dyDescent="0.35">
      <c r="A176" s="14">
        <v>175</v>
      </c>
      <c r="B176" s="15" t="s">
        <v>362</v>
      </c>
      <c r="C176" s="14" t="s">
        <v>57</v>
      </c>
      <c r="D176" s="14" t="s">
        <v>19</v>
      </c>
      <c r="E176" s="14" t="s">
        <v>559</v>
      </c>
      <c r="F176" s="14" t="s">
        <v>553</v>
      </c>
      <c r="G176" s="14" t="s">
        <v>554</v>
      </c>
      <c r="H176" s="16" t="s">
        <v>556</v>
      </c>
      <c r="I176" s="14">
        <v>1</v>
      </c>
      <c r="J176" s="2" t="s">
        <v>22</v>
      </c>
      <c r="K176" s="14" t="s">
        <v>11</v>
      </c>
      <c r="L176" s="14" t="s">
        <v>22</v>
      </c>
    </row>
    <row r="177" spans="1:12" ht="20" x14ac:dyDescent="0.35">
      <c r="A177" s="14">
        <v>176</v>
      </c>
      <c r="B177" s="4" t="s">
        <v>362</v>
      </c>
      <c r="C177" s="2" t="s">
        <v>57</v>
      </c>
      <c r="D177" s="2" t="s">
        <v>26</v>
      </c>
      <c r="E177" s="14" t="s">
        <v>559</v>
      </c>
      <c r="F177" s="2" t="s">
        <v>558</v>
      </c>
      <c r="G177" s="2" t="s">
        <v>554</v>
      </c>
      <c r="H177" s="14" t="s">
        <v>557</v>
      </c>
      <c r="I177" s="2">
        <v>1</v>
      </c>
      <c r="J177" s="2" t="s">
        <v>22</v>
      </c>
      <c r="K177" s="2" t="s">
        <v>11</v>
      </c>
      <c r="L177" s="14" t="s">
        <v>22</v>
      </c>
    </row>
    <row r="178" spans="1:12" x14ac:dyDescent="0.35">
      <c r="A178" s="14">
        <v>177</v>
      </c>
      <c r="B178" s="15" t="s">
        <v>219</v>
      </c>
      <c r="C178" s="14" t="s">
        <v>57</v>
      </c>
      <c r="D178" s="14" t="s">
        <v>19</v>
      </c>
      <c r="E178" s="14" t="s">
        <v>559</v>
      </c>
      <c r="F178" s="14" t="s">
        <v>553</v>
      </c>
      <c r="G178" s="14" t="s">
        <v>554</v>
      </c>
      <c r="H178" s="16" t="s">
        <v>556</v>
      </c>
      <c r="I178" s="14">
        <v>1</v>
      </c>
      <c r="J178" s="2" t="s">
        <v>22</v>
      </c>
      <c r="K178" s="14" t="s">
        <v>11</v>
      </c>
      <c r="L178" s="14" t="s">
        <v>22</v>
      </c>
    </row>
    <row r="179" spans="1:12" x14ac:dyDescent="0.35">
      <c r="A179" s="14">
        <v>178</v>
      </c>
      <c r="B179" s="15" t="s">
        <v>354</v>
      </c>
      <c r="C179" s="14" t="s">
        <v>57</v>
      </c>
      <c r="D179" s="14" t="s">
        <v>19</v>
      </c>
      <c r="E179" s="14" t="s">
        <v>559</v>
      </c>
      <c r="F179" s="14" t="s">
        <v>553</v>
      </c>
      <c r="G179" s="14" t="s">
        <v>554</v>
      </c>
      <c r="H179" s="16" t="s">
        <v>556</v>
      </c>
      <c r="I179" s="14">
        <v>1</v>
      </c>
      <c r="J179" s="2" t="s">
        <v>22</v>
      </c>
      <c r="K179" s="14" t="s">
        <v>11</v>
      </c>
      <c r="L179" s="14" t="s">
        <v>22</v>
      </c>
    </row>
    <row r="180" spans="1:12" ht="20" x14ac:dyDescent="0.35">
      <c r="A180" s="14">
        <v>179</v>
      </c>
      <c r="B180" s="4" t="s">
        <v>354</v>
      </c>
      <c r="C180" s="2" t="s">
        <v>57</v>
      </c>
      <c r="D180" s="2" t="s">
        <v>26</v>
      </c>
      <c r="E180" s="14" t="s">
        <v>559</v>
      </c>
      <c r="F180" s="2" t="s">
        <v>558</v>
      </c>
      <c r="G180" s="2" t="s">
        <v>554</v>
      </c>
      <c r="H180" s="14" t="s">
        <v>557</v>
      </c>
      <c r="I180" s="2">
        <v>1</v>
      </c>
      <c r="J180" s="2" t="s">
        <v>22</v>
      </c>
      <c r="K180" s="2" t="s">
        <v>11</v>
      </c>
      <c r="L180" s="14" t="s">
        <v>22</v>
      </c>
    </row>
    <row r="181" spans="1:12" x14ac:dyDescent="0.35">
      <c r="A181" s="14">
        <v>180</v>
      </c>
      <c r="B181" s="15" t="s">
        <v>352</v>
      </c>
      <c r="C181" s="14" t="s">
        <v>57</v>
      </c>
      <c r="D181" s="14" t="s">
        <v>19</v>
      </c>
      <c r="E181" s="14" t="s">
        <v>559</v>
      </c>
      <c r="F181" s="14" t="s">
        <v>553</v>
      </c>
      <c r="G181" s="14" t="s">
        <v>554</v>
      </c>
      <c r="H181" s="16" t="s">
        <v>556</v>
      </c>
      <c r="I181" s="14">
        <v>1</v>
      </c>
      <c r="J181" s="2" t="s">
        <v>22</v>
      </c>
      <c r="K181" s="14" t="s">
        <v>11</v>
      </c>
      <c r="L181" s="14" t="s">
        <v>22</v>
      </c>
    </row>
    <row r="182" spans="1:12" ht="20" x14ac:dyDescent="0.35">
      <c r="A182" s="14">
        <v>181</v>
      </c>
      <c r="B182" s="4" t="s">
        <v>352</v>
      </c>
      <c r="C182" s="2" t="s">
        <v>57</v>
      </c>
      <c r="D182" s="2" t="s">
        <v>26</v>
      </c>
      <c r="E182" s="14" t="s">
        <v>559</v>
      </c>
      <c r="F182" s="2" t="s">
        <v>558</v>
      </c>
      <c r="G182" s="2" t="s">
        <v>554</v>
      </c>
      <c r="H182" s="14" t="s">
        <v>557</v>
      </c>
      <c r="I182" s="2">
        <v>1</v>
      </c>
      <c r="J182" s="2" t="s">
        <v>22</v>
      </c>
      <c r="K182" s="2" t="s">
        <v>11</v>
      </c>
      <c r="L182" s="14" t="s">
        <v>22</v>
      </c>
    </row>
    <row r="183" spans="1:12" ht="20" x14ac:dyDescent="0.35">
      <c r="A183" s="14">
        <v>182</v>
      </c>
      <c r="B183" s="4" t="s">
        <v>348</v>
      </c>
      <c r="C183" s="2" t="s">
        <v>57</v>
      </c>
      <c r="D183" s="2" t="s">
        <v>26</v>
      </c>
      <c r="E183" s="14" t="s">
        <v>559</v>
      </c>
      <c r="F183" s="2" t="s">
        <v>558</v>
      </c>
      <c r="G183" s="2" t="s">
        <v>554</v>
      </c>
      <c r="H183" s="14" t="s">
        <v>557</v>
      </c>
      <c r="I183" s="2">
        <v>1</v>
      </c>
      <c r="J183" s="2" t="s">
        <v>22</v>
      </c>
      <c r="K183" s="2" t="s">
        <v>11</v>
      </c>
      <c r="L183" s="14" t="s">
        <v>22</v>
      </c>
    </row>
    <row r="184" spans="1:12" x14ac:dyDescent="0.35">
      <c r="A184" s="14">
        <v>183</v>
      </c>
      <c r="B184" s="15" t="s">
        <v>347</v>
      </c>
      <c r="C184" s="14" t="s">
        <v>57</v>
      </c>
      <c r="D184" s="14" t="s">
        <v>19</v>
      </c>
      <c r="E184" s="14" t="s">
        <v>559</v>
      </c>
      <c r="F184" s="14" t="s">
        <v>553</v>
      </c>
      <c r="G184" s="14" t="s">
        <v>554</v>
      </c>
      <c r="H184" s="16" t="s">
        <v>556</v>
      </c>
      <c r="I184" s="14">
        <v>1</v>
      </c>
      <c r="J184" s="2" t="s">
        <v>22</v>
      </c>
      <c r="K184" s="14" t="s">
        <v>11</v>
      </c>
      <c r="L184" s="14" t="s">
        <v>22</v>
      </c>
    </row>
    <row r="185" spans="1:12" x14ac:dyDescent="0.35">
      <c r="A185" s="14">
        <v>184</v>
      </c>
      <c r="B185" s="15" t="s">
        <v>345</v>
      </c>
      <c r="C185" s="14" t="s">
        <v>57</v>
      </c>
      <c r="D185" s="14" t="s">
        <v>19</v>
      </c>
      <c r="E185" s="14" t="s">
        <v>559</v>
      </c>
      <c r="F185" s="14" t="s">
        <v>553</v>
      </c>
      <c r="G185" s="14" t="s">
        <v>554</v>
      </c>
      <c r="H185" s="16" t="s">
        <v>556</v>
      </c>
      <c r="I185" s="14">
        <v>1</v>
      </c>
      <c r="J185" s="2" t="s">
        <v>22</v>
      </c>
      <c r="K185" s="14" t="s">
        <v>11</v>
      </c>
      <c r="L185" s="14" t="s">
        <v>22</v>
      </c>
    </row>
    <row r="186" spans="1:12" x14ac:dyDescent="0.35">
      <c r="A186" s="14">
        <v>185</v>
      </c>
      <c r="B186" s="15" t="s">
        <v>345</v>
      </c>
      <c r="C186" s="14" t="s">
        <v>57</v>
      </c>
      <c r="D186" s="14" t="s">
        <v>19</v>
      </c>
      <c r="E186" s="14" t="s">
        <v>559</v>
      </c>
      <c r="F186" s="14" t="s">
        <v>553</v>
      </c>
      <c r="G186" s="14" t="s">
        <v>554</v>
      </c>
      <c r="H186" s="16" t="s">
        <v>556</v>
      </c>
      <c r="I186" s="14">
        <v>1</v>
      </c>
      <c r="J186" s="2" t="s">
        <v>22</v>
      </c>
      <c r="K186" s="14" t="s">
        <v>11</v>
      </c>
      <c r="L186" s="14" t="s">
        <v>22</v>
      </c>
    </row>
    <row r="187" spans="1:12" ht="20" x14ac:dyDescent="0.35">
      <c r="A187" s="14">
        <v>186</v>
      </c>
      <c r="B187" s="4" t="s">
        <v>343</v>
      </c>
      <c r="C187" s="2" t="s">
        <v>57</v>
      </c>
      <c r="D187" s="2" t="s">
        <v>26</v>
      </c>
      <c r="E187" s="14" t="s">
        <v>559</v>
      </c>
      <c r="F187" s="2" t="s">
        <v>558</v>
      </c>
      <c r="G187" s="2" t="s">
        <v>554</v>
      </c>
      <c r="H187" s="14" t="s">
        <v>557</v>
      </c>
      <c r="I187" s="2">
        <v>1</v>
      </c>
      <c r="J187" s="2" t="s">
        <v>22</v>
      </c>
      <c r="K187" s="2" t="s">
        <v>11</v>
      </c>
      <c r="L187" s="14" t="s">
        <v>22</v>
      </c>
    </row>
    <row r="188" spans="1:12" x14ac:dyDescent="0.35">
      <c r="A188" s="14">
        <v>187</v>
      </c>
      <c r="B188" s="15" t="s">
        <v>342</v>
      </c>
      <c r="C188" s="14" t="s">
        <v>57</v>
      </c>
      <c r="D188" s="14" t="s">
        <v>19</v>
      </c>
      <c r="E188" s="14" t="s">
        <v>559</v>
      </c>
      <c r="F188" s="14" t="s">
        <v>553</v>
      </c>
      <c r="G188" s="14" t="s">
        <v>554</v>
      </c>
      <c r="H188" s="16" t="s">
        <v>556</v>
      </c>
      <c r="I188" s="14">
        <v>1</v>
      </c>
      <c r="J188" s="2" t="s">
        <v>22</v>
      </c>
      <c r="K188" s="14" t="s">
        <v>11</v>
      </c>
      <c r="L188" s="14" t="s">
        <v>22</v>
      </c>
    </row>
    <row r="189" spans="1:12" x14ac:dyDescent="0.35">
      <c r="A189" s="14">
        <v>188</v>
      </c>
      <c r="B189" s="15" t="s">
        <v>341</v>
      </c>
      <c r="C189" s="14" t="s">
        <v>57</v>
      </c>
      <c r="D189" s="14" t="s">
        <v>19</v>
      </c>
      <c r="E189" s="14" t="s">
        <v>559</v>
      </c>
      <c r="F189" s="14" t="s">
        <v>553</v>
      </c>
      <c r="G189" s="14" t="s">
        <v>554</v>
      </c>
      <c r="H189" s="16" t="s">
        <v>556</v>
      </c>
      <c r="I189" s="14">
        <v>1</v>
      </c>
      <c r="J189" s="2" t="s">
        <v>22</v>
      </c>
      <c r="K189" s="14" t="s">
        <v>11</v>
      </c>
      <c r="L189" s="14" t="s">
        <v>22</v>
      </c>
    </row>
    <row r="190" spans="1:12" x14ac:dyDescent="0.35">
      <c r="A190" s="14">
        <v>189</v>
      </c>
      <c r="B190" s="15" t="s">
        <v>340</v>
      </c>
      <c r="C190" s="14" t="s">
        <v>57</v>
      </c>
      <c r="D190" s="14" t="s">
        <v>19</v>
      </c>
      <c r="E190" s="14" t="s">
        <v>559</v>
      </c>
      <c r="F190" s="14" t="s">
        <v>553</v>
      </c>
      <c r="G190" s="14" t="s">
        <v>554</v>
      </c>
      <c r="H190" s="16" t="s">
        <v>556</v>
      </c>
      <c r="I190" s="14">
        <v>1</v>
      </c>
      <c r="J190" s="2" t="s">
        <v>22</v>
      </c>
      <c r="K190" s="14" t="s">
        <v>11</v>
      </c>
      <c r="L190" s="14" t="s">
        <v>22</v>
      </c>
    </row>
    <row r="191" spans="1:12" ht="20" x14ac:dyDescent="0.35">
      <c r="A191" s="14">
        <v>190</v>
      </c>
      <c r="B191" s="4" t="s">
        <v>370</v>
      </c>
      <c r="C191" s="2" t="s">
        <v>57</v>
      </c>
      <c r="D191" s="2" t="s">
        <v>26</v>
      </c>
      <c r="E191" s="14" t="s">
        <v>559</v>
      </c>
      <c r="F191" s="2" t="s">
        <v>558</v>
      </c>
      <c r="G191" s="2" t="s">
        <v>554</v>
      </c>
      <c r="H191" s="14" t="s">
        <v>557</v>
      </c>
      <c r="I191" s="2">
        <v>1</v>
      </c>
      <c r="J191" s="2" t="s">
        <v>22</v>
      </c>
      <c r="K191" s="2" t="s">
        <v>11</v>
      </c>
      <c r="L191" s="14" t="s">
        <v>22</v>
      </c>
    </row>
    <row r="192" spans="1:12" x14ac:dyDescent="0.35">
      <c r="A192" s="14">
        <v>191</v>
      </c>
      <c r="B192" s="15" t="s">
        <v>266</v>
      </c>
      <c r="C192" s="14" t="s">
        <v>57</v>
      </c>
      <c r="D192" s="14" t="s">
        <v>19</v>
      </c>
      <c r="E192" s="14" t="s">
        <v>559</v>
      </c>
      <c r="F192" s="14" t="s">
        <v>553</v>
      </c>
      <c r="G192" s="14" t="s">
        <v>554</v>
      </c>
      <c r="H192" s="16" t="s">
        <v>556</v>
      </c>
      <c r="I192" s="14">
        <v>1</v>
      </c>
      <c r="J192" s="2" t="s">
        <v>22</v>
      </c>
      <c r="K192" s="14" t="s">
        <v>11</v>
      </c>
      <c r="L192" s="14" t="s">
        <v>22</v>
      </c>
    </row>
    <row r="193" spans="1:12" x14ac:dyDescent="0.35">
      <c r="A193" s="14">
        <v>192</v>
      </c>
      <c r="B193" s="15" t="s">
        <v>268</v>
      </c>
      <c r="C193" s="14" t="s">
        <v>57</v>
      </c>
      <c r="D193" s="14" t="s">
        <v>19</v>
      </c>
      <c r="E193" s="14" t="s">
        <v>559</v>
      </c>
      <c r="F193" s="14" t="s">
        <v>553</v>
      </c>
      <c r="G193" s="14" t="s">
        <v>554</v>
      </c>
      <c r="H193" s="16" t="s">
        <v>556</v>
      </c>
      <c r="I193" s="14">
        <v>1</v>
      </c>
      <c r="J193" s="2" t="s">
        <v>22</v>
      </c>
      <c r="K193" s="14" t="s">
        <v>11</v>
      </c>
      <c r="L193" s="14" t="s">
        <v>22</v>
      </c>
    </row>
    <row r="194" spans="1:12" ht="20" x14ac:dyDescent="0.35">
      <c r="A194" s="14">
        <v>193</v>
      </c>
      <c r="B194" s="4" t="s">
        <v>333</v>
      </c>
      <c r="C194" s="2" t="s">
        <v>57</v>
      </c>
      <c r="D194" s="2" t="s">
        <v>26</v>
      </c>
      <c r="E194" s="14" t="s">
        <v>559</v>
      </c>
      <c r="F194" s="2" t="s">
        <v>558</v>
      </c>
      <c r="G194" s="2" t="s">
        <v>554</v>
      </c>
      <c r="H194" s="14" t="s">
        <v>557</v>
      </c>
      <c r="I194" s="2">
        <v>1</v>
      </c>
      <c r="J194" s="2" t="s">
        <v>22</v>
      </c>
      <c r="K194" s="2" t="s">
        <v>11</v>
      </c>
      <c r="L194" s="14" t="s">
        <v>22</v>
      </c>
    </row>
    <row r="195" spans="1:12" ht="20" x14ac:dyDescent="0.35">
      <c r="A195" s="14">
        <v>194</v>
      </c>
      <c r="B195" s="4" t="s">
        <v>331</v>
      </c>
      <c r="C195" s="2" t="s">
        <v>57</v>
      </c>
      <c r="D195" s="2" t="s">
        <v>26</v>
      </c>
      <c r="E195" s="14" t="s">
        <v>559</v>
      </c>
      <c r="F195" s="2" t="s">
        <v>558</v>
      </c>
      <c r="G195" s="2" t="s">
        <v>554</v>
      </c>
      <c r="H195" s="14" t="s">
        <v>557</v>
      </c>
      <c r="I195" s="2">
        <v>1</v>
      </c>
      <c r="J195" s="2" t="s">
        <v>22</v>
      </c>
      <c r="K195" s="2" t="s">
        <v>11</v>
      </c>
      <c r="L195" s="14" t="s">
        <v>22</v>
      </c>
    </row>
    <row r="196" spans="1:12" x14ac:dyDescent="0.35">
      <c r="A196" s="14">
        <v>195</v>
      </c>
      <c r="B196" s="15" t="s">
        <v>328</v>
      </c>
      <c r="C196" s="14" t="s">
        <v>57</v>
      </c>
      <c r="D196" s="14" t="s">
        <v>19</v>
      </c>
      <c r="E196" s="14" t="s">
        <v>559</v>
      </c>
      <c r="F196" s="14" t="s">
        <v>553</v>
      </c>
      <c r="G196" s="14" t="s">
        <v>554</v>
      </c>
      <c r="H196" s="16" t="s">
        <v>556</v>
      </c>
      <c r="I196" s="14">
        <v>1</v>
      </c>
      <c r="J196" s="2" t="s">
        <v>22</v>
      </c>
      <c r="K196" s="14" t="s">
        <v>11</v>
      </c>
      <c r="L196" s="14" t="s">
        <v>22</v>
      </c>
    </row>
    <row r="197" spans="1:12" x14ac:dyDescent="0.35">
      <c r="A197" s="14">
        <v>196</v>
      </c>
      <c r="B197" s="15" t="s">
        <v>325</v>
      </c>
      <c r="C197" s="14" t="s">
        <v>57</v>
      </c>
      <c r="D197" s="14" t="s">
        <v>19</v>
      </c>
      <c r="E197" s="14" t="s">
        <v>559</v>
      </c>
      <c r="F197" s="14" t="s">
        <v>553</v>
      </c>
      <c r="G197" s="14" t="s">
        <v>554</v>
      </c>
      <c r="H197" s="16" t="s">
        <v>556</v>
      </c>
      <c r="I197" s="14">
        <v>1</v>
      </c>
      <c r="J197" s="2" t="s">
        <v>22</v>
      </c>
      <c r="K197" s="14" t="s">
        <v>11</v>
      </c>
      <c r="L197" s="14" t="s">
        <v>22</v>
      </c>
    </row>
    <row r="198" spans="1:12" ht="20" x14ac:dyDescent="0.35">
      <c r="A198" s="14">
        <v>197</v>
      </c>
      <c r="B198" s="4" t="s">
        <v>324</v>
      </c>
      <c r="C198" s="2" t="s">
        <v>57</v>
      </c>
      <c r="D198" s="2" t="s">
        <v>26</v>
      </c>
      <c r="E198" s="14" t="s">
        <v>559</v>
      </c>
      <c r="F198" s="2" t="s">
        <v>558</v>
      </c>
      <c r="G198" s="2" t="s">
        <v>554</v>
      </c>
      <c r="H198" s="14" t="s">
        <v>557</v>
      </c>
      <c r="I198" s="2">
        <v>1</v>
      </c>
      <c r="J198" s="2" t="s">
        <v>22</v>
      </c>
      <c r="K198" s="2" t="s">
        <v>11</v>
      </c>
      <c r="L198" s="14" t="s">
        <v>22</v>
      </c>
    </row>
    <row r="199" spans="1:12" ht="20" x14ac:dyDescent="0.35">
      <c r="A199" s="14">
        <v>198</v>
      </c>
      <c r="B199" s="4" t="s">
        <v>320</v>
      </c>
      <c r="C199" s="2" t="s">
        <v>57</v>
      </c>
      <c r="D199" s="2" t="s">
        <v>26</v>
      </c>
      <c r="E199" s="14" t="s">
        <v>559</v>
      </c>
      <c r="F199" s="2" t="s">
        <v>558</v>
      </c>
      <c r="G199" s="2" t="s">
        <v>554</v>
      </c>
      <c r="H199" s="14" t="s">
        <v>557</v>
      </c>
      <c r="I199" s="2">
        <v>1</v>
      </c>
      <c r="J199" s="2" t="s">
        <v>22</v>
      </c>
      <c r="K199" s="2" t="s">
        <v>11</v>
      </c>
      <c r="L199" s="14" t="s">
        <v>22</v>
      </c>
    </row>
    <row r="200" spans="1:12" x14ac:dyDescent="0.35">
      <c r="A200" s="14">
        <v>199</v>
      </c>
      <c r="B200" s="15" t="s">
        <v>319</v>
      </c>
      <c r="C200" s="14" t="s">
        <v>57</v>
      </c>
      <c r="D200" s="14" t="s">
        <v>19</v>
      </c>
      <c r="E200" s="14" t="s">
        <v>559</v>
      </c>
      <c r="F200" s="14" t="s">
        <v>553</v>
      </c>
      <c r="G200" s="14" t="s">
        <v>554</v>
      </c>
      <c r="H200" s="16" t="s">
        <v>556</v>
      </c>
      <c r="I200" s="14">
        <v>1</v>
      </c>
      <c r="J200" s="2" t="s">
        <v>22</v>
      </c>
      <c r="K200" s="14" t="s">
        <v>11</v>
      </c>
      <c r="L200" s="14" t="s">
        <v>22</v>
      </c>
    </row>
    <row r="201" spans="1:12" ht="20" x14ac:dyDescent="0.35">
      <c r="A201" s="14">
        <v>200</v>
      </c>
      <c r="B201" s="4" t="s">
        <v>318</v>
      </c>
      <c r="C201" s="2" t="s">
        <v>57</v>
      </c>
      <c r="D201" s="2" t="s">
        <v>26</v>
      </c>
      <c r="E201" s="14" t="s">
        <v>559</v>
      </c>
      <c r="F201" s="2" t="s">
        <v>558</v>
      </c>
      <c r="G201" s="2" t="s">
        <v>554</v>
      </c>
      <c r="H201" s="14" t="s">
        <v>557</v>
      </c>
      <c r="I201" s="2">
        <v>1</v>
      </c>
      <c r="J201" s="2" t="s">
        <v>22</v>
      </c>
      <c r="K201" s="2" t="s">
        <v>11</v>
      </c>
      <c r="L201" s="14" t="s">
        <v>22</v>
      </c>
    </row>
    <row r="202" spans="1:12" ht="20" x14ac:dyDescent="0.35">
      <c r="A202" s="14">
        <v>201</v>
      </c>
      <c r="B202" s="4" t="s">
        <v>317</v>
      </c>
      <c r="C202" s="2" t="s">
        <v>57</v>
      </c>
      <c r="D202" s="2" t="s">
        <v>26</v>
      </c>
      <c r="E202" s="14" t="s">
        <v>559</v>
      </c>
      <c r="F202" s="2" t="s">
        <v>558</v>
      </c>
      <c r="G202" s="2" t="s">
        <v>554</v>
      </c>
      <c r="H202" s="14" t="s">
        <v>557</v>
      </c>
      <c r="I202" s="2">
        <v>1</v>
      </c>
      <c r="J202" s="2" t="s">
        <v>22</v>
      </c>
      <c r="K202" s="2" t="s">
        <v>11</v>
      </c>
      <c r="L202" s="14" t="s">
        <v>22</v>
      </c>
    </row>
    <row r="203" spans="1:12" x14ac:dyDescent="0.35">
      <c r="A203" s="14">
        <v>202</v>
      </c>
      <c r="B203" s="15" t="s">
        <v>317</v>
      </c>
      <c r="C203" s="14" t="s">
        <v>57</v>
      </c>
      <c r="D203" s="14" t="s">
        <v>19</v>
      </c>
      <c r="E203" s="14" t="s">
        <v>559</v>
      </c>
      <c r="F203" s="14" t="s">
        <v>553</v>
      </c>
      <c r="G203" s="14" t="s">
        <v>554</v>
      </c>
      <c r="H203" s="16" t="s">
        <v>556</v>
      </c>
      <c r="I203" s="14">
        <v>1</v>
      </c>
      <c r="J203" s="2" t="s">
        <v>22</v>
      </c>
      <c r="K203" s="14" t="s">
        <v>11</v>
      </c>
      <c r="L203" s="14" t="s">
        <v>22</v>
      </c>
    </row>
    <row r="204" spans="1:12" ht="20" x14ac:dyDescent="0.35">
      <c r="A204" s="14">
        <v>203</v>
      </c>
      <c r="B204" s="4" t="s">
        <v>316</v>
      </c>
      <c r="C204" s="2" t="s">
        <v>57</v>
      </c>
      <c r="D204" s="2" t="s">
        <v>26</v>
      </c>
      <c r="E204" s="14" t="s">
        <v>559</v>
      </c>
      <c r="F204" s="2" t="s">
        <v>558</v>
      </c>
      <c r="G204" s="2" t="s">
        <v>554</v>
      </c>
      <c r="H204" s="14" t="s">
        <v>557</v>
      </c>
      <c r="I204" s="2">
        <v>1</v>
      </c>
      <c r="J204" s="2" t="s">
        <v>22</v>
      </c>
      <c r="K204" s="2" t="s">
        <v>11</v>
      </c>
      <c r="L204" s="14" t="s">
        <v>22</v>
      </c>
    </row>
    <row r="205" spans="1:12" ht="20" x14ac:dyDescent="0.35">
      <c r="A205" s="14">
        <v>204</v>
      </c>
      <c r="B205" s="4" t="s">
        <v>315</v>
      </c>
      <c r="C205" s="2" t="s">
        <v>57</v>
      </c>
      <c r="D205" s="2" t="s">
        <v>26</v>
      </c>
      <c r="E205" s="14" t="s">
        <v>559</v>
      </c>
      <c r="F205" s="2" t="s">
        <v>558</v>
      </c>
      <c r="G205" s="2" t="s">
        <v>554</v>
      </c>
      <c r="H205" s="14" t="s">
        <v>557</v>
      </c>
      <c r="I205" s="2">
        <v>1</v>
      </c>
      <c r="J205" s="2" t="s">
        <v>22</v>
      </c>
      <c r="K205" s="2" t="s">
        <v>11</v>
      </c>
      <c r="L205" s="14" t="s">
        <v>22</v>
      </c>
    </row>
    <row r="206" spans="1:12" x14ac:dyDescent="0.35">
      <c r="A206" s="14">
        <v>205</v>
      </c>
      <c r="B206" s="15" t="s">
        <v>315</v>
      </c>
      <c r="C206" s="14" t="s">
        <v>57</v>
      </c>
      <c r="D206" s="14" t="s">
        <v>19</v>
      </c>
      <c r="E206" s="14" t="s">
        <v>559</v>
      </c>
      <c r="F206" s="14" t="s">
        <v>553</v>
      </c>
      <c r="G206" s="14" t="s">
        <v>554</v>
      </c>
      <c r="H206" s="16" t="s">
        <v>556</v>
      </c>
      <c r="I206" s="14">
        <v>1</v>
      </c>
      <c r="J206" s="2" t="s">
        <v>22</v>
      </c>
      <c r="K206" s="14" t="s">
        <v>11</v>
      </c>
      <c r="L206" s="14" t="s">
        <v>22</v>
      </c>
    </row>
    <row r="207" spans="1:12" ht="20" x14ac:dyDescent="0.35">
      <c r="A207" s="14">
        <v>206</v>
      </c>
      <c r="B207" s="4" t="s">
        <v>311</v>
      </c>
      <c r="C207" s="2" t="s">
        <v>57</v>
      </c>
      <c r="D207" s="2" t="s">
        <v>26</v>
      </c>
      <c r="E207" s="14" t="s">
        <v>559</v>
      </c>
      <c r="F207" s="2" t="s">
        <v>558</v>
      </c>
      <c r="G207" s="2" t="s">
        <v>554</v>
      </c>
      <c r="H207" s="14" t="s">
        <v>557</v>
      </c>
      <c r="I207" s="2">
        <v>1</v>
      </c>
      <c r="J207" s="2" t="s">
        <v>22</v>
      </c>
      <c r="K207" s="2" t="s">
        <v>11</v>
      </c>
      <c r="L207" s="14" t="s">
        <v>22</v>
      </c>
    </row>
    <row r="208" spans="1:12" x14ac:dyDescent="0.35">
      <c r="A208" s="14">
        <v>207</v>
      </c>
      <c r="B208" s="15" t="s">
        <v>311</v>
      </c>
      <c r="C208" s="14" t="s">
        <v>57</v>
      </c>
      <c r="D208" s="14" t="s">
        <v>19</v>
      </c>
      <c r="E208" s="14" t="s">
        <v>559</v>
      </c>
      <c r="F208" s="14" t="s">
        <v>553</v>
      </c>
      <c r="G208" s="14" t="s">
        <v>554</v>
      </c>
      <c r="H208" s="16" t="s">
        <v>556</v>
      </c>
      <c r="I208" s="14">
        <v>1</v>
      </c>
      <c r="J208" s="2" t="s">
        <v>22</v>
      </c>
      <c r="K208" s="14" t="s">
        <v>11</v>
      </c>
      <c r="L208" s="14" t="s">
        <v>22</v>
      </c>
    </row>
    <row r="209" spans="1:12" ht="20" x14ac:dyDescent="0.35">
      <c r="A209" s="14">
        <v>208</v>
      </c>
      <c r="B209" s="4" t="s">
        <v>309</v>
      </c>
      <c r="C209" s="2" t="s">
        <v>57</v>
      </c>
      <c r="D209" s="2" t="s">
        <v>26</v>
      </c>
      <c r="E209" s="14" t="s">
        <v>559</v>
      </c>
      <c r="F209" s="2" t="s">
        <v>558</v>
      </c>
      <c r="G209" s="2" t="s">
        <v>554</v>
      </c>
      <c r="H209" s="14" t="s">
        <v>557</v>
      </c>
      <c r="I209" s="2">
        <v>1</v>
      </c>
      <c r="J209" s="2" t="s">
        <v>22</v>
      </c>
      <c r="K209" s="2" t="s">
        <v>11</v>
      </c>
      <c r="L209" s="14" t="s">
        <v>22</v>
      </c>
    </row>
    <row r="210" spans="1:12" x14ac:dyDescent="0.35">
      <c r="A210" s="14">
        <v>209</v>
      </c>
      <c r="B210" s="15" t="s">
        <v>309</v>
      </c>
      <c r="C210" s="14" t="s">
        <v>57</v>
      </c>
      <c r="D210" s="14" t="s">
        <v>19</v>
      </c>
      <c r="E210" s="14" t="s">
        <v>559</v>
      </c>
      <c r="F210" s="14" t="s">
        <v>553</v>
      </c>
      <c r="G210" s="14" t="s">
        <v>554</v>
      </c>
      <c r="H210" s="16" t="s">
        <v>556</v>
      </c>
      <c r="I210" s="14">
        <v>1</v>
      </c>
      <c r="J210" s="2" t="s">
        <v>22</v>
      </c>
      <c r="K210" s="14" t="s">
        <v>11</v>
      </c>
      <c r="L210" s="14" t="s">
        <v>22</v>
      </c>
    </row>
    <row r="211" spans="1:12" x14ac:dyDescent="0.35">
      <c r="A211" s="14">
        <v>210</v>
      </c>
      <c r="B211" s="15" t="s">
        <v>291</v>
      </c>
      <c r="C211" s="14" t="s">
        <v>57</v>
      </c>
      <c r="D211" s="14" t="s">
        <v>19</v>
      </c>
      <c r="E211" s="14" t="s">
        <v>559</v>
      </c>
      <c r="F211" s="14" t="s">
        <v>553</v>
      </c>
      <c r="G211" s="14" t="s">
        <v>554</v>
      </c>
      <c r="H211" s="16" t="s">
        <v>556</v>
      </c>
      <c r="I211" s="14">
        <v>1</v>
      </c>
      <c r="J211" s="2" t="s">
        <v>22</v>
      </c>
      <c r="K211" s="14" t="s">
        <v>11</v>
      </c>
      <c r="L211" s="14" t="s">
        <v>22</v>
      </c>
    </row>
    <row r="212" spans="1:12" ht="20" x14ac:dyDescent="0.35">
      <c r="A212" s="14">
        <v>211</v>
      </c>
      <c r="B212" s="4" t="s">
        <v>308</v>
      </c>
      <c r="C212" s="2" t="s">
        <v>57</v>
      </c>
      <c r="D212" s="2" t="s">
        <v>26</v>
      </c>
      <c r="E212" s="14" t="s">
        <v>559</v>
      </c>
      <c r="F212" s="2" t="s">
        <v>558</v>
      </c>
      <c r="G212" s="2" t="s">
        <v>554</v>
      </c>
      <c r="H212" s="14" t="s">
        <v>557</v>
      </c>
      <c r="I212" s="2">
        <v>1</v>
      </c>
      <c r="J212" s="2" t="s">
        <v>22</v>
      </c>
      <c r="K212" s="2" t="s">
        <v>11</v>
      </c>
      <c r="L212" s="14" t="s">
        <v>22</v>
      </c>
    </row>
    <row r="213" spans="1:12" ht="20" x14ac:dyDescent="0.35">
      <c r="A213" s="14">
        <v>212</v>
      </c>
      <c r="B213" s="4" t="s">
        <v>305</v>
      </c>
      <c r="C213" s="2" t="s">
        <v>57</v>
      </c>
      <c r="D213" s="2" t="s">
        <v>26</v>
      </c>
      <c r="E213" s="14" t="s">
        <v>559</v>
      </c>
      <c r="F213" s="2" t="s">
        <v>558</v>
      </c>
      <c r="G213" s="2" t="s">
        <v>554</v>
      </c>
      <c r="H213" s="14" t="s">
        <v>557</v>
      </c>
      <c r="I213" s="2">
        <v>1</v>
      </c>
      <c r="J213" s="2" t="s">
        <v>22</v>
      </c>
      <c r="K213" s="2" t="s">
        <v>11</v>
      </c>
      <c r="L213" s="14" t="s">
        <v>22</v>
      </c>
    </row>
    <row r="214" spans="1:12" x14ac:dyDescent="0.35">
      <c r="A214" s="14">
        <v>213</v>
      </c>
      <c r="B214" s="15" t="s">
        <v>305</v>
      </c>
      <c r="C214" s="14" t="s">
        <v>57</v>
      </c>
      <c r="D214" s="14" t="s">
        <v>19</v>
      </c>
      <c r="E214" s="14" t="s">
        <v>559</v>
      </c>
      <c r="F214" s="14" t="s">
        <v>553</v>
      </c>
      <c r="G214" s="14" t="s">
        <v>554</v>
      </c>
      <c r="H214" s="16" t="s">
        <v>556</v>
      </c>
      <c r="I214" s="14">
        <v>1</v>
      </c>
      <c r="J214" s="2" t="s">
        <v>22</v>
      </c>
      <c r="K214" s="14" t="s">
        <v>11</v>
      </c>
      <c r="L214" s="14" t="s">
        <v>22</v>
      </c>
    </row>
    <row r="215" spans="1:12" ht="20" x14ac:dyDescent="0.35">
      <c r="A215" s="14">
        <v>214</v>
      </c>
      <c r="B215" s="4" t="s">
        <v>304</v>
      </c>
      <c r="C215" s="2" t="s">
        <v>57</v>
      </c>
      <c r="D215" s="2" t="s">
        <v>26</v>
      </c>
      <c r="E215" s="14" t="s">
        <v>559</v>
      </c>
      <c r="F215" s="2" t="s">
        <v>558</v>
      </c>
      <c r="G215" s="2" t="s">
        <v>554</v>
      </c>
      <c r="H215" s="14" t="s">
        <v>557</v>
      </c>
      <c r="I215" s="2">
        <v>1</v>
      </c>
      <c r="J215" s="2" t="s">
        <v>22</v>
      </c>
      <c r="K215" s="2" t="s">
        <v>11</v>
      </c>
      <c r="L215" s="14" t="s">
        <v>22</v>
      </c>
    </row>
    <row r="216" spans="1:12" ht="20" x14ac:dyDescent="0.35">
      <c r="A216" s="14">
        <v>215</v>
      </c>
      <c r="B216" s="4" t="s">
        <v>383</v>
      </c>
      <c r="C216" s="2" t="s">
        <v>57</v>
      </c>
      <c r="D216" s="2" t="s">
        <v>26</v>
      </c>
      <c r="E216" s="14" t="s">
        <v>559</v>
      </c>
      <c r="F216" s="2" t="s">
        <v>558</v>
      </c>
      <c r="G216" s="2" t="s">
        <v>554</v>
      </c>
      <c r="H216" s="14" t="s">
        <v>557</v>
      </c>
      <c r="I216" s="2">
        <v>1</v>
      </c>
      <c r="J216" s="2" t="s">
        <v>22</v>
      </c>
      <c r="K216" s="2" t="s">
        <v>11</v>
      </c>
      <c r="L216" s="14" t="s">
        <v>22</v>
      </c>
    </row>
    <row r="217" spans="1:12" x14ac:dyDescent="0.35">
      <c r="A217" s="14">
        <v>216</v>
      </c>
      <c r="B217" s="15" t="s">
        <v>383</v>
      </c>
      <c r="C217" s="14" t="s">
        <v>57</v>
      </c>
      <c r="D217" s="14" t="s">
        <v>19</v>
      </c>
      <c r="E217" s="14" t="s">
        <v>559</v>
      </c>
      <c r="F217" s="14" t="s">
        <v>553</v>
      </c>
      <c r="G217" s="14" t="s">
        <v>554</v>
      </c>
      <c r="H217" s="16" t="s">
        <v>556</v>
      </c>
      <c r="I217" s="14">
        <v>1</v>
      </c>
      <c r="J217" s="2" t="s">
        <v>22</v>
      </c>
      <c r="K217" s="14" t="s">
        <v>11</v>
      </c>
      <c r="L217" s="14" t="s">
        <v>22</v>
      </c>
    </row>
    <row r="218" spans="1:12" ht="20" x14ac:dyDescent="0.35">
      <c r="A218" s="14">
        <v>217</v>
      </c>
      <c r="B218" s="4" t="s">
        <v>384</v>
      </c>
      <c r="C218" s="2" t="s">
        <v>57</v>
      </c>
      <c r="D218" s="2" t="s">
        <v>26</v>
      </c>
      <c r="E218" s="14" t="s">
        <v>559</v>
      </c>
      <c r="F218" s="2" t="s">
        <v>558</v>
      </c>
      <c r="G218" s="2" t="s">
        <v>554</v>
      </c>
      <c r="H218" s="14" t="s">
        <v>557</v>
      </c>
      <c r="I218" s="2">
        <v>1</v>
      </c>
      <c r="J218" s="2" t="s">
        <v>22</v>
      </c>
      <c r="K218" s="2" t="s">
        <v>11</v>
      </c>
      <c r="L218" s="14" t="s">
        <v>22</v>
      </c>
    </row>
    <row r="219" spans="1:12" ht="20" x14ac:dyDescent="0.35">
      <c r="A219" s="14">
        <v>218</v>
      </c>
      <c r="B219" s="4" t="s">
        <v>385</v>
      </c>
      <c r="C219" s="2" t="s">
        <v>57</v>
      </c>
      <c r="D219" s="2" t="s">
        <v>26</v>
      </c>
      <c r="E219" s="14" t="s">
        <v>559</v>
      </c>
      <c r="F219" s="2" t="s">
        <v>558</v>
      </c>
      <c r="G219" s="2" t="s">
        <v>554</v>
      </c>
      <c r="H219" s="14" t="s">
        <v>557</v>
      </c>
      <c r="I219" s="2">
        <v>1</v>
      </c>
      <c r="J219" s="2" t="s">
        <v>22</v>
      </c>
      <c r="K219" s="2" t="s">
        <v>11</v>
      </c>
      <c r="L219" s="14" t="s">
        <v>22</v>
      </c>
    </row>
    <row r="220" spans="1:12" x14ac:dyDescent="0.35">
      <c r="A220" s="14">
        <v>219</v>
      </c>
      <c r="B220" s="15" t="s">
        <v>385</v>
      </c>
      <c r="C220" s="14" t="s">
        <v>57</v>
      </c>
      <c r="D220" s="14" t="s">
        <v>19</v>
      </c>
      <c r="E220" s="14" t="s">
        <v>559</v>
      </c>
      <c r="F220" s="14" t="s">
        <v>553</v>
      </c>
      <c r="G220" s="14" t="s">
        <v>554</v>
      </c>
      <c r="H220" s="16" t="s">
        <v>556</v>
      </c>
      <c r="I220" s="14">
        <v>1</v>
      </c>
      <c r="J220" s="2" t="s">
        <v>22</v>
      </c>
      <c r="K220" s="14" t="s">
        <v>11</v>
      </c>
      <c r="L220" s="14" t="s">
        <v>22</v>
      </c>
    </row>
    <row r="221" spans="1:12" ht="20" x14ac:dyDescent="0.35">
      <c r="A221" s="14">
        <v>220</v>
      </c>
      <c r="B221" s="4" t="s">
        <v>386</v>
      </c>
      <c r="C221" s="2" t="s">
        <v>57</v>
      </c>
      <c r="D221" s="2" t="s">
        <v>26</v>
      </c>
      <c r="E221" s="14" t="s">
        <v>559</v>
      </c>
      <c r="F221" s="2" t="s">
        <v>558</v>
      </c>
      <c r="G221" s="2" t="s">
        <v>554</v>
      </c>
      <c r="H221" s="14" t="s">
        <v>557</v>
      </c>
      <c r="I221" s="2">
        <v>1</v>
      </c>
      <c r="J221" s="2" t="s">
        <v>22</v>
      </c>
      <c r="K221" s="2" t="s">
        <v>11</v>
      </c>
      <c r="L221" s="14" t="s">
        <v>22</v>
      </c>
    </row>
    <row r="222" spans="1:12" x14ac:dyDescent="0.35">
      <c r="A222" s="14">
        <v>221</v>
      </c>
      <c r="B222" s="15" t="s">
        <v>387</v>
      </c>
      <c r="C222" s="14" t="s">
        <v>57</v>
      </c>
      <c r="D222" s="14" t="s">
        <v>19</v>
      </c>
      <c r="E222" s="14" t="s">
        <v>559</v>
      </c>
      <c r="F222" s="14" t="s">
        <v>553</v>
      </c>
      <c r="G222" s="14" t="s">
        <v>554</v>
      </c>
      <c r="H222" s="16" t="s">
        <v>556</v>
      </c>
      <c r="I222" s="14">
        <v>1</v>
      </c>
      <c r="J222" s="2" t="s">
        <v>22</v>
      </c>
      <c r="K222" s="14" t="s">
        <v>11</v>
      </c>
      <c r="L222" s="14" t="s">
        <v>22</v>
      </c>
    </row>
    <row r="223" spans="1:12" x14ac:dyDescent="0.35">
      <c r="A223" s="14">
        <v>222</v>
      </c>
      <c r="B223" s="15" t="s">
        <v>397</v>
      </c>
      <c r="C223" s="14" t="s">
        <v>57</v>
      </c>
      <c r="D223" s="14" t="s">
        <v>19</v>
      </c>
      <c r="E223" s="14" t="s">
        <v>559</v>
      </c>
      <c r="F223" s="14" t="s">
        <v>553</v>
      </c>
      <c r="G223" s="14" t="s">
        <v>554</v>
      </c>
      <c r="H223" s="16" t="s">
        <v>556</v>
      </c>
      <c r="I223" s="14">
        <v>1</v>
      </c>
      <c r="J223" s="2" t="s">
        <v>22</v>
      </c>
      <c r="K223" s="14" t="s">
        <v>11</v>
      </c>
      <c r="L223" s="14" t="s">
        <v>22</v>
      </c>
    </row>
    <row r="224" spans="1:12" x14ac:dyDescent="0.35">
      <c r="A224" s="14">
        <v>223</v>
      </c>
      <c r="B224" s="15" t="s">
        <v>398</v>
      </c>
      <c r="C224" s="14" t="s">
        <v>57</v>
      </c>
      <c r="D224" s="14" t="s">
        <v>19</v>
      </c>
      <c r="E224" s="14" t="s">
        <v>559</v>
      </c>
      <c r="F224" s="14" t="s">
        <v>553</v>
      </c>
      <c r="G224" s="14" t="s">
        <v>554</v>
      </c>
      <c r="H224" s="16" t="s">
        <v>556</v>
      </c>
      <c r="I224" s="14">
        <v>1</v>
      </c>
      <c r="J224" s="2" t="s">
        <v>22</v>
      </c>
      <c r="K224" s="14" t="s">
        <v>11</v>
      </c>
      <c r="L224" s="14" t="s">
        <v>22</v>
      </c>
    </row>
    <row r="225" spans="1:12" ht="20" x14ac:dyDescent="0.35">
      <c r="A225" s="14">
        <v>224</v>
      </c>
      <c r="B225" s="4" t="s">
        <v>481</v>
      </c>
      <c r="C225" s="2" t="s">
        <v>57</v>
      </c>
      <c r="D225" s="2" t="s">
        <v>26</v>
      </c>
      <c r="E225" s="14" t="s">
        <v>559</v>
      </c>
      <c r="F225" s="2" t="s">
        <v>558</v>
      </c>
      <c r="G225" s="2" t="s">
        <v>554</v>
      </c>
      <c r="H225" s="14" t="s">
        <v>557</v>
      </c>
      <c r="I225" s="2">
        <v>1</v>
      </c>
      <c r="J225" s="2" t="s">
        <v>22</v>
      </c>
      <c r="K225" s="2" t="s">
        <v>11</v>
      </c>
      <c r="L225" s="14" t="s">
        <v>22</v>
      </c>
    </row>
    <row r="226" spans="1:12" x14ac:dyDescent="0.35">
      <c r="A226" s="14">
        <v>225</v>
      </c>
      <c r="B226" s="15" t="s">
        <v>478</v>
      </c>
      <c r="C226" s="14" t="s">
        <v>57</v>
      </c>
      <c r="D226" s="14" t="s">
        <v>19</v>
      </c>
      <c r="E226" s="14" t="s">
        <v>559</v>
      </c>
      <c r="F226" s="14" t="s">
        <v>553</v>
      </c>
      <c r="G226" s="14" t="s">
        <v>554</v>
      </c>
      <c r="H226" s="16" t="s">
        <v>556</v>
      </c>
      <c r="I226" s="14">
        <v>1</v>
      </c>
      <c r="J226" s="2" t="s">
        <v>22</v>
      </c>
      <c r="K226" s="14" t="s">
        <v>11</v>
      </c>
      <c r="L226" s="14" t="s">
        <v>22</v>
      </c>
    </row>
    <row r="227" spans="1:12" ht="20" x14ac:dyDescent="0.35">
      <c r="A227" s="14">
        <v>226</v>
      </c>
      <c r="B227" s="4" t="s">
        <v>482</v>
      </c>
      <c r="C227" s="2" t="s">
        <v>57</v>
      </c>
      <c r="D227" s="2" t="s">
        <v>26</v>
      </c>
      <c r="E227" s="14" t="s">
        <v>559</v>
      </c>
      <c r="F227" s="2" t="s">
        <v>558</v>
      </c>
      <c r="G227" s="2" t="s">
        <v>554</v>
      </c>
      <c r="H227" s="14" t="s">
        <v>557</v>
      </c>
      <c r="I227" s="2">
        <v>1</v>
      </c>
      <c r="J227" s="2" t="s">
        <v>22</v>
      </c>
      <c r="K227" s="2" t="s">
        <v>11</v>
      </c>
      <c r="L227" s="14" t="s">
        <v>22</v>
      </c>
    </row>
    <row r="228" spans="1:12" x14ac:dyDescent="0.35">
      <c r="A228" s="14">
        <v>227</v>
      </c>
      <c r="B228" s="15" t="s">
        <v>483</v>
      </c>
      <c r="C228" s="14" t="s">
        <v>57</v>
      </c>
      <c r="D228" s="14" t="s">
        <v>19</v>
      </c>
      <c r="E228" s="14" t="s">
        <v>559</v>
      </c>
      <c r="F228" s="14" t="s">
        <v>553</v>
      </c>
      <c r="G228" s="14" t="s">
        <v>554</v>
      </c>
      <c r="H228" s="16" t="s">
        <v>556</v>
      </c>
      <c r="I228" s="14">
        <v>1</v>
      </c>
      <c r="J228" s="2" t="s">
        <v>22</v>
      </c>
      <c r="K228" s="14" t="s">
        <v>11</v>
      </c>
      <c r="L228" s="14" t="s">
        <v>22</v>
      </c>
    </row>
    <row r="229" spans="1:12" ht="20" x14ac:dyDescent="0.35">
      <c r="A229" s="14">
        <v>228</v>
      </c>
      <c r="B229" s="4" t="s">
        <v>484</v>
      </c>
      <c r="C229" s="2" t="s">
        <v>57</v>
      </c>
      <c r="D229" s="2" t="s">
        <v>26</v>
      </c>
      <c r="E229" s="14" t="s">
        <v>559</v>
      </c>
      <c r="F229" s="2" t="s">
        <v>558</v>
      </c>
      <c r="G229" s="2" t="s">
        <v>554</v>
      </c>
      <c r="H229" s="14" t="s">
        <v>557</v>
      </c>
      <c r="I229" s="2">
        <v>1</v>
      </c>
      <c r="J229" s="2" t="s">
        <v>22</v>
      </c>
      <c r="K229" s="2" t="s">
        <v>11</v>
      </c>
      <c r="L229" s="14" t="s">
        <v>22</v>
      </c>
    </row>
    <row r="230" spans="1:12" x14ac:dyDescent="0.35">
      <c r="A230" s="14">
        <v>229</v>
      </c>
      <c r="B230" s="15" t="s">
        <v>485</v>
      </c>
      <c r="C230" s="14" t="s">
        <v>57</v>
      </c>
      <c r="D230" s="14" t="s">
        <v>19</v>
      </c>
      <c r="E230" s="14" t="s">
        <v>559</v>
      </c>
      <c r="F230" s="14" t="s">
        <v>553</v>
      </c>
      <c r="G230" s="14" t="s">
        <v>554</v>
      </c>
      <c r="H230" s="16" t="s">
        <v>556</v>
      </c>
      <c r="I230" s="14">
        <v>1</v>
      </c>
      <c r="J230" s="2" t="s">
        <v>22</v>
      </c>
      <c r="K230" s="14" t="s">
        <v>11</v>
      </c>
      <c r="L230" s="14" t="s">
        <v>22</v>
      </c>
    </row>
    <row r="231" spans="1:12" ht="20" x14ac:dyDescent="0.35">
      <c r="A231" s="14">
        <v>230</v>
      </c>
      <c r="B231" s="4" t="s">
        <v>486</v>
      </c>
      <c r="C231" s="2" t="s">
        <v>57</v>
      </c>
      <c r="D231" s="2" t="s">
        <v>26</v>
      </c>
      <c r="E231" s="14" t="s">
        <v>559</v>
      </c>
      <c r="F231" s="2" t="s">
        <v>558</v>
      </c>
      <c r="G231" s="2" t="s">
        <v>554</v>
      </c>
      <c r="H231" s="14" t="s">
        <v>557</v>
      </c>
      <c r="I231" s="2">
        <v>1</v>
      </c>
      <c r="J231" s="2" t="s">
        <v>22</v>
      </c>
      <c r="K231" s="2" t="s">
        <v>11</v>
      </c>
      <c r="L231" s="14" t="s">
        <v>22</v>
      </c>
    </row>
    <row r="232" spans="1:12" x14ac:dyDescent="0.35">
      <c r="A232" s="14">
        <v>231</v>
      </c>
      <c r="B232" s="15" t="s">
        <v>486</v>
      </c>
      <c r="C232" s="14" t="s">
        <v>57</v>
      </c>
      <c r="D232" s="14" t="s">
        <v>19</v>
      </c>
      <c r="E232" s="14" t="s">
        <v>559</v>
      </c>
      <c r="F232" s="14" t="s">
        <v>553</v>
      </c>
      <c r="G232" s="14" t="s">
        <v>554</v>
      </c>
      <c r="H232" s="16" t="s">
        <v>556</v>
      </c>
      <c r="I232" s="14">
        <v>1</v>
      </c>
      <c r="J232" s="2" t="s">
        <v>22</v>
      </c>
      <c r="K232" s="14" t="s">
        <v>11</v>
      </c>
      <c r="L232" s="14" t="s">
        <v>22</v>
      </c>
    </row>
    <row r="233" spans="1:12" ht="20" x14ac:dyDescent="0.35">
      <c r="A233" s="14">
        <v>232</v>
      </c>
      <c r="B233" s="4" t="s">
        <v>487</v>
      </c>
      <c r="C233" s="2" t="s">
        <v>57</v>
      </c>
      <c r="D233" s="2" t="s">
        <v>26</v>
      </c>
      <c r="E233" s="14" t="s">
        <v>559</v>
      </c>
      <c r="F233" s="2" t="s">
        <v>558</v>
      </c>
      <c r="G233" s="2" t="s">
        <v>554</v>
      </c>
      <c r="H233" s="14" t="s">
        <v>557</v>
      </c>
      <c r="I233" s="2">
        <v>1</v>
      </c>
      <c r="J233" s="2" t="s">
        <v>22</v>
      </c>
      <c r="K233" s="2" t="s">
        <v>11</v>
      </c>
      <c r="L233" s="14" t="s">
        <v>22</v>
      </c>
    </row>
    <row r="234" spans="1:12" ht="20" x14ac:dyDescent="0.35">
      <c r="A234" s="14">
        <v>233</v>
      </c>
      <c r="B234" s="4" t="s">
        <v>463</v>
      </c>
      <c r="C234" s="2" t="s">
        <v>57</v>
      </c>
      <c r="D234" s="2" t="s">
        <v>26</v>
      </c>
      <c r="E234" s="14" t="s">
        <v>559</v>
      </c>
      <c r="F234" s="2" t="s">
        <v>558</v>
      </c>
      <c r="G234" s="2" t="s">
        <v>554</v>
      </c>
      <c r="H234" s="14" t="s">
        <v>557</v>
      </c>
      <c r="I234" s="2">
        <v>1</v>
      </c>
      <c r="J234" s="2" t="s">
        <v>22</v>
      </c>
      <c r="K234" s="2" t="s">
        <v>11</v>
      </c>
      <c r="L234" s="14" t="s">
        <v>22</v>
      </c>
    </row>
    <row r="235" spans="1:12" x14ac:dyDescent="0.35">
      <c r="A235" s="14">
        <v>234</v>
      </c>
      <c r="B235" s="15" t="s">
        <v>488</v>
      </c>
      <c r="C235" s="14" t="s">
        <v>57</v>
      </c>
      <c r="D235" s="14" t="s">
        <v>19</v>
      </c>
      <c r="E235" s="14" t="s">
        <v>559</v>
      </c>
      <c r="F235" s="14" t="s">
        <v>553</v>
      </c>
      <c r="G235" s="14" t="s">
        <v>554</v>
      </c>
      <c r="H235" s="16" t="s">
        <v>556</v>
      </c>
      <c r="I235" s="14">
        <v>1</v>
      </c>
      <c r="J235" s="2" t="s">
        <v>22</v>
      </c>
      <c r="K235" s="14" t="s">
        <v>11</v>
      </c>
      <c r="L235" s="14" t="s">
        <v>22</v>
      </c>
    </row>
    <row r="236" spans="1:12" x14ac:dyDescent="0.35">
      <c r="A236" s="14">
        <v>235</v>
      </c>
      <c r="B236" s="15" t="s">
        <v>489</v>
      </c>
      <c r="C236" s="14" t="s">
        <v>57</v>
      </c>
      <c r="D236" s="14" t="s">
        <v>19</v>
      </c>
      <c r="E236" s="14" t="s">
        <v>559</v>
      </c>
      <c r="F236" s="14" t="s">
        <v>553</v>
      </c>
      <c r="G236" s="14" t="s">
        <v>554</v>
      </c>
      <c r="H236" s="16" t="s">
        <v>556</v>
      </c>
      <c r="I236" s="14">
        <v>1</v>
      </c>
      <c r="J236" s="2" t="s">
        <v>22</v>
      </c>
      <c r="K236" s="14" t="s">
        <v>11</v>
      </c>
      <c r="L236" s="14" t="s">
        <v>22</v>
      </c>
    </row>
    <row r="237" spans="1:12" x14ac:dyDescent="0.35">
      <c r="A237" s="14">
        <v>236</v>
      </c>
      <c r="B237" s="15" t="s">
        <v>492</v>
      </c>
      <c r="C237" s="14" t="s">
        <v>57</v>
      </c>
      <c r="D237" s="14" t="s">
        <v>19</v>
      </c>
      <c r="E237" s="14" t="s">
        <v>559</v>
      </c>
      <c r="F237" s="14" t="s">
        <v>553</v>
      </c>
      <c r="G237" s="14" t="s">
        <v>554</v>
      </c>
      <c r="H237" s="16" t="s">
        <v>556</v>
      </c>
      <c r="I237" s="14">
        <v>1</v>
      </c>
      <c r="J237" s="2" t="s">
        <v>22</v>
      </c>
      <c r="K237" s="14" t="s">
        <v>11</v>
      </c>
      <c r="L237" s="14" t="s">
        <v>22</v>
      </c>
    </row>
    <row r="238" spans="1:12" x14ac:dyDescent="0.35">
      <c r="A238" s="14">
        <v>237</v>
      </c>
      <c r="B238" s="15" t="s">
        <v>493</v>
      </c>
      <c r="C238" s="14" t="s">
        <v>57</v>
      </c>
      <c r="D238" s="14" t="s">
        <v>19</v>
      </c>
      <c r="E238" s="14" t="s">
        <v>559</v>
      </c>
      <c r="F238" s="14" t="s">
        <v>553</v>
      </c>
      <c r="G238" s="14" t="s">
        <v>554</v>
      </c>
      <c r="H238" s="16" t="s">
        <v>556</v>
      </c>
      <c r="I238" s="14">
        <v>1</v>
      </c>
      <c r="J238" s="2" t="s">
        <v>22</v>
      </c>
      <c r="K238" s="14" t="s">
        <v>11</v>
      </c>
      <c r="L238" s="14" t="s">
        <v>22</v>
      </c>
    </row>
    <row r="239" spans="1:12" x14ac:dyDescent="0.35">
      <c r="A239" s="14">
        <v>238</v>
      </c>
      <c r="B239" s="15" t="s">
        <v>453</v>
      </c>
      <c r="C239" s="14" t="s">
        <v>57</v>
      </c>
      <c r="D239" s="14" t="s">
        <v>19</v>
      </c>
      <c r="E239" s="14" t="s">
        <v>559</v>
      </c>
      <c r="F239" s="14" t="s">
        <v>553</v>
      </c>
      <c r="G239" s="14" t="s">
        <v>554</v>
      </c>
      <c r="H239" s="16" t="s">
        <v>556</v>
      </c>
      <c r="I239" s="14">
        <v>1</v>
      </c>
      <c r="J239" s="2" t="s">
        <v>22</v>
      </c>
      <c r="K239" s="14" t="s">
        <v>11</v>
      </c>
      <c r="L239" s="14" t="s">
        <v>22</v>
      </c>
    </row>
    <row r="240" spans="1:12" ht="20" x14ac:dyDescent="0.35">
      <c r="A240" s="14">
        <v>239</v>
      </c>
      <c r="B240" s="4" t="s">
        <v>452</v>
      </c>
      <c r="C240" s="2" t="s">
        <v>57</v>
      </c>
      <c r="D240" s="2" t="s">
        <v>26</v>
      </c>
      <c r="E240" s="14" t="s">
        <v>559</v>
      </c>
      <c r="F240" s="2" t="s">
        <v>558</v>
      </c>
      <c r="G240" s="2" t="s">
        <v>554</v>
      </c>
      <c r="H240" s="14" t="s">
        <v>557</v>
      </c>
      <c r="I240" s="2">
        <v>1</v>
      </c>
      <c r="J240" s="2" t="s">
        <v>22</v>
      </c>
      <c r="K240" s="2" t="s">
        <v>11</v>
      </c>
      <c r="L240" s="14" t="s">
        <v>22</v>
      </c>
    </row>
    <row r="241" spans="1:12" ht="20" x14ac:dyDescent="0.35">
      <c r="A241" s="14">
        <v>240</v>
      </c>
      <c r="B241" s="4" t="s">
        <v>495</v>
      </c>
      <c r="C241" s="2" t="s">
        <v>57</v>
      </c>
      <c r="D241" s="2" t="s">
        <v>26</v>
      </c>
      <c r="E241" s="14" t="s">
        <v>559</v>
      </c>
      <c r="F241" s="2" t="s">
        <v>558</v>
      </c>
      <c r="G241" s="2" t="s">
        <v>554</v>
      </c>
      <c r="H241" s="14" t="s">
        <v>557</v>
      </c>
      <c r="I241" s="2">
        <v>1</v>
      </c>
      <c r="J241" s="2" t="s">
        <v>22</v>
      </c>
      <c r="K241" s="2" t="s">
        <v>11</v>
      </c>
      <c r="L241" s="14" t="s">
        <v>22</v>
      </c>
    </row>
    <row r="242" spans="1:12" ht="20" x14ac:dyDescent="0.35">
      <c r="A242" s="14">
        <v>241</v>
      </c>
      <c r="B242" s="4" t="s">
        <v>496</v>
      </c>
      <c r="C242" s="2" t="s">
        <v>57</v>
      </c>
      <c r="D242" s="2" t="s">
        <v>26</v>
      </c>
      <c r="E242" s="14" t="s">
        <v>559</v>
      </c>
      <c r="F242" s="2" t="s">
        <v>558</v>
      </c>
      <c r="G242" s="2" t="s">
        <v>554</v>
      </c>
      <c r="H242" s="14" t="s">
        <v>557</v>
      </c>
      <c r="I242" s="2">
        <v>1</v>
      </c>
      <c r="J242" s="2" t="s">
        <v>22</v>
      </c>
      <c r="K242" s="2" t="s">
        <v>11</v>
      </c>
      <c r="L242" s="14" t="s">
        <v>22</v>
      </c>
    </row>
    <row r="243" spans="1:12" x14ac:dyDescent="0.35">
      <c r="A243" s="14">
        <v>242</v>
      </c>
      <c r="B243" s="15" t="s">
        <v>496</v>
      </c>
      <c r="C243" s="14" t="s">
        <v>57</v>
      </c>
      <c r="D243" s="14" t="s">
        <v>19</v>
      </c>
      <c r="E243" s="14" t="s">
        <v>559</v>
      </c>
      <c r="F243" s="14" t="s">
        <v>553</v>
      </c>
      <c r="G243" s="14" t="s">
        <v>554</v>
      </c>
      <c r="H243" s="16" t="s">
        <v>556</v>
      </c>
      <c r="I243" s="14">
        <v>1</v>
      </c>
      <c r="J243" s="2" t="s">
        <v>22</v>
      </c>
      <c r="K243" s="14" t="s">
        <v>11</v>
      </c>
      <c r="L243" s="14" t="s">
        <v>22</v>
      </c>
    </row>
    <row r="244" spans="1:12" ht="20" x14ac:dyDescent="0.35">
      <c r="A244" s="14">
        <v>243</v>
      </c>
      <c r="B244" s="4" t="s">
        <v>498</v>
      </c>
      <c r="C244" s="2" t="s">
        <v>57</v>
      </c>
      <c r="D244" s="2" t="s">
        <v>26</v>
      </c>
      <c r="E244" s="14" t="s">
        <v>559</v>
      </c>
      <c r="F244" s="2" t="s">
        <v>558</v>
      </c>
      <c r="G244" s="2" t="s">
        <v>554</v>
      </c>
      <c r="H244" s="14" t="s">
        <v>557</v>
      </c>
      <c r="I244" s="2">
        <v>1</v>
      </c>
      <c r="J244" s="2" t="s">
        <v>22</v>
      </c>
      <c r="K244" s="2" t="s">
        <v>11</v>
      </c>
      <c r="L244" s="14" t="s">
        <v>22</v>
      </c>
    </row>
    <row r="245" spans="1:12" x14ac:dyDescent="0.35">
      <c r="A245" s="14">
        <v>244</v>
      </c>
      <c r="B245" s="15" t="s">
        <v>436</v>
      </c>
      <c r="C245" s="14" t="s">
        <v>57</v>
      </c>
      <c r="D245" s="14" t="s">
        <v>19</v>
      </c>
      <c r="E245" s="14" t="s">
        <v>559</v>
      </c>
      <c r="F245" s="14" t="s">
        <v>553</v>
      </c>
      <c r="G245" s="14" t="s">
        <v>554</v>
      </c>
      <c r="H245" s="16" t="s">
        <v>556</v>
      </c>
      <c r="I245" s="14">
        <v>1</v>
      </c>
      <c r="J245" s="2" t="s">
        <v>22</v>
      </c>
      <c r="K245" s="14" t="s">
        <v>11</v>
      </c>
      <c r="L245" s="14" t="s">
        <v>22</v>
      </c>
    </row>
    <row r="246" spans="1:12" x14ac:dyDescent="0.35">
      <c r="A246" s="14">
        <v>245</v>
      </c>
      <c r="B246" s="15" t="s">
        <v>432</v>
      </c>
      <c r="C246" s="14" t="s">
        <v>57</v>
      </c>
      <c r="D246" s="14" t="s">
        <v>19</v>
      </c>
      <c r="E246" s="14" t="s">
        <v>559</v>
      </c>
      <c r="F246" s="14" t="s">
        <v>553</v>
      </c>
      <c r="G246" s="14" t="s">
        <v>554</v>
      </c>
      <c r="H246" s="16" t="s">
        <v>556</v>
      </c>
      <c r="I246" s="14">
        <v>1</v>
      </c>
      <c r="J246" s="2" t="s">
        <v>22</v>
      </c>
      <c r="K246" s="14" t="s">
        <v>11</v>
      </c>
      <c r="L246" s="14" t="s">
        <v>22</v>
      </c>
    </row>
    <row r="247" spans="1:12" x14ac:dyDescent="0.35">
      <c r="A247" s="14">
        <v>246</v>
      </c>
      <c r="B247" s="15" t="s">
        <v>501</v>
      </c>
      <c r="C247" s="14" t="s">
        <v>57</v>
      </c>
      <c r="D247" s="14" t="s">
        <v>19</v>
      </c>
      <c r="E247" s="14" t="s">
        <v>559</v>
      </c>
      <c r="F247" s="14" t="s">
        <v>553</v>
      </c>
      <c r="G247" s="14" t="s">
        <v>554</v>
      </c>
      <c r="H247" s="16" t="s">
        <v>556</v>
      </c>
      <c r="I247" s="14">
        <v>1</v>
      </c>
      <c r="J247" s="2" t="s">
        <v>22</v>
      </c>
      <c r="K247" s="14" t="s">
        <v>11</v>
      </c>
      <c r="L247" s="14" t="s">
        <v>22</v>
      </c>
    </row>
    <row r="248" spans="1:12" x14ac:dyDescent="0.35">
      <c r="A248" s="14">
        <v>247</v>
      </c>
      <c r="B248" s="15" t="s">
        <v>502</v>
      </c>
      <c r="C248" s="14" t="s">
        <v>57</v>
      </c>
      <c r="D248" s="14" t="s">
        <v>19</v>
      </c>
      <c r="E248" s="14" t="s">
        <v>559</v>
      </c>
      <c r="F248" s="14" t="s">
        <v>553</v>
      </c>
      <c r="G248" s="14" t="s">
        <v>554</v>
      </c>
      <c r="H248" s="16" t="s">
        <v>556</v>
      </c>
      <c r="I248" s="14">
        <v>1</v>
      </c>
      <c r="J248" s="2" t="s">
        <v>22</v>
      </c>
      <c r="K248" s="14" t="s">
        <v>11</v>
      </c>
      <c r="L248" s="14" t="s">
        <v>22</v>
      </c>
    </row>
    <row r="249" spans="1:12" x14ac:dyDescent="0.35">
      <c r="A249" s="14">
        <v>248</v>
      </c>
      <c r="B249" s="15" t="s">
        <v>505</v>
      </c>
      <c r="C249" s="14" t="s">
        <v>57</v>
      </c>
      <c r="D249" s="14" t="s">
        <v>19</v>
      </c>
      <c r="E249" s="14" t="s">
        <v>559</v>
      </c>
      <c r="F249" s="14" t="s">
        <v>553</v>
      </c>
      <c r="G249" s="14" t="s">
        <v>554</v>
      </c>
      <c r="H249" s="16" t="s">
        <v>556</v>
      </c>
      <c r="I249" s="14">
        <v>1</v>
      </c>
      <c r="J249" s="2" t="s">
        <v>22</v>
      </c>
      <c r="K249" s="14" t="s">
        <v>11</v>
      </c>
      <c r="L249" s="14" t="s">
        <v>22</v>
      </c>
    </row>
    <row r="250" spans="1:12" x14ac:dyDescent="0.35">
      <c r="A250" s="14">
        <v>249</v>
      </c>
      <c r="B250" s="15" t="s">
        <v>507</v>
      </c>
      <c r="C250" s="14" t="s">
        <v>57</v>
      </c>
      <c r="D250" s="14" t="s">
        <v>19</v>
      </c>
      <c r="E250" s="14" t="s">
        <v>559</v>
      </c>
      <c r="F250" s="14" t="s">
        <v>553</v>
      </c>
      <c r="G250" s="14" t="s">
        <v>554</v>
      </c>
      <c r="H250" s="16" t="s">
        <v>556</v>
      </c>
      <c r="I250" s="14">
        <v>1</v>
      </c>
      <c r="J250" s="2" t="s">
        <v>22</v>
      </c>
      <c r="K250" s="14" t="s">
        <v>11</v>
      </c>
      <c r="L250" s="14" t="s">
        <v>22</v>
      </c>
    </row>
    <row r="251" spans="1:12" x14ac:dyDescent="0.35">
      <c r="A251" s="14">
        <v>250</v>
      </c>
      <c r="B251" s="15" t="s">
        <v>509</v>
      </c>
      <c r="C251" s="14" t="s">
        <v>57</v>
      </c>
      <c r="D251" s="14" t="s">
        <v>19</v>
      </c>
      <c r="E251" s="14" t="s">
        <v>559</v>
      </c>
      <c r="F251" s="14" t="s">
        <v>553</v>
      </c>
      <c r="G251" s="14" t="s">
        <v>554</v>
      </c>
      <c r="H251" s="16" t="s">
        <v>556</v>
      </c>
      <c r="I251" s="14">
        <v>1</v>
      </c>
      <c r="J251" s="2" t="s">
        <v>22</v>
      </c>
      <c r="K251" s="14" t="s">
        <v>11</v>
      </c>
      <c r="L251" s="14" t="s">
        <v>22</v>
      </c>
    </row>
    <row r="252" spans="1:12" x14ac:dyDescent="0.35">
      <c r="A252" s="14">
        <v>251</v>
      </c>
      <c r="B252" s="15" t="s">
        <v>511</v>
      </c>
      <c r="C252" s="14" t="s">
        <v>57</v>
      </c>
      <c r="D252" s="14" t="s">
        <v>19</v>
      </c>
      <c r="E252" s="14" t="s">
        <v>559</v>
      </c>
      <c r="F252" s="14" t="s">
        <v>553</v>
      </c>
      <c r="G252" s="14" t="s">
        <v>554</v>
      </c>
      <c r="H252" s="16" t="s">
        <v>556</v>
      </c>
      <c r="I252" s="14">
        <v>1</v>
      </c>
      <c r="J252" s="2" t="s">
        <v>22</v>
      </c>
      <c r="K252" s="14" t="s">
        <v>11</v>
      </c>
      <c r="L252" s="14" t="s">
        <v>22</v>
      </c>
    </row>
    <row r="253" spans="1:12" x14ac:dyDescent="0.35">
      <c r="A253" s="14">
        <v>252</v>
      </c>
      <c r="B253" s="15" t="s">
        <v>420</v>
      </c>
      <c r="C253" s="14" t="s">
        <v>57</v>
      </c>
      <c r="D253" s="14" t="s">
        <v>19</v>
      </c>
      <c r="E253" s="14" t="s">
        <v>559</v>
      </c>
      <c r="F253" s="14" t="s">
        <v>553</v>
      </c>
      <c r="G253" s="14" t="s">
        <v>554</v>
      </c>
      <c r="H253" s="16" t="s">
        <v>556</v>
      </c>
      <c r="I253" s="14">
        <v>1</v>
      </c>
      <c r="J253" s="2" t="s">
        <v>22</v>
      </c>
      <c r="K253" s="14" t="s">
        <v>11</v>
      </c>
      <c r="L253" s="14" t="s">
        <v>22</v>
      </c>
    </row>
    <row r="254" spans="1:12" x14ac:dyDescent="0.35">
      <c r="A254" s="14">
        <v>253</v>
      </c>
      <c r="B254" s="15" t="s">
        <v>515</v>
      </c>
      <c r="C254" s="14" t="s">
        <v>57</v>
      </c>
      <c r="D254" s="14" t="s">
        <v>19</v>
      </c>
      <c r="E254" s="14" t="s">
        <v>559</v>
      </c>
      <c r="F254" s="14" t="s">
        <v>553</v>
      </c>
      <c r="G254" s="14" t="s">
        <v>554</v>
      </c>
      <c r="H254" s="16" t="s">
        <v>556</v>
      </c>
      <c r="I254" s="14">
        <v>1</v>
      </c>
      <c r="J254" s="2" t="s">
        <v>22</v>
      </c>
      <c r="K254" s="14" t="s">
        <v>11</v>
      </c>
      <c r="L254" s="14" t="s">
        <v>22</v>
      </c>
    </row>
    <row r="255" spans="1:12" x14ac:dyDescent="0.35">
      <c r="A255" s="14">
        <v>254</v>
      </c>
      <c r="B255" s="15" t="s">
        <v>516</v>
      </c>
      <c r="C255" s="14" t="s">
        <v>57</v>
      </c>
      <c r="D255" s="14" t="s">
        <v>19</v>
      </c>
      <c r="E255" s="14" t="s">
        <v>559</v>
      </c>
      <c r="F255" s="14" t="s">
        <v>553</v>
      </c>
      <c r="G255" s="14" t="s">
        <v>554</v>
      </c>
      <c r="H255" s="16" t="s">
        <v>556</v>
      </c>
      <c r="I255" s="14">
        <v>1</v>
      </c>
      <c r="J255" s="2" t="s">
        <v>22</v>
      </c>
      <c r="K255" s="14" t="s">
        <v>11</v>
      </c>
      <c r="L255" s="14" t="s">
        <v>22</v>
      </c>
    </row>
    <row r="256" spans="1:12" ht="20" x14ac:dyDescent="0.35">
      <c r="A256" s="14">
        <v>255</v>
      </c>
      <c r="B256" s="4" t="s">
        <v>517</v>
      </c>
      <c r="C256" s="2" t="s">
        <v>57</v>
      </c>
      <c r="D256" s="2" t="s">
        <v>26</v>
      </c>
      <c r="E256" s="14" t="s">
        <v>559</v>
      </c>
      <c r="F256" s="2" t="s">
        <v>558</v>
      </c>
      <c r="G256" s="2" t="s">
        <v>554</v>
      </c>
      <c r="H256" s="14" t="s">
        <v>557</v>
      </c>
      <c r="I256" s="2">
        <v>1</v>
      </c>
      <c r="J256" s="2" t="s">
        <v>22</v>
      </c>
      <c r="K256" s="2" t="s">
        <v>11</v>
      </c>
      <c r="L256" s="14" t="s">
        <v>22</v>
      </c>
    </row>
    <row r="257" spans="1:12" x14ac:dyDescent="0.35">
      <c r="A257" s="14">
        <v>256</v>
      </c>
      <c r="B257" s="15" t="s">
        <v>520</v>
      </c>
      <c r="C257" s="14" t="s">
        <v>57</v>
      </c>
      <c r="D257" s="14" t="s">
        <v>19</v>
      </c>
      <c r="E257" s="14" t="s">
        <v>559</v>
      </c>
      <c r="F257" s="14" t="s">
        <v>553</v>
      </c>
      <c r="G257" s="14" t="s">
        <v>554</v>
      </c>
      <c r="H257" s="16" t="s">
        <v>556</v>
      </c>
      <c r="I257" s="14">
        <v>1</v>
      </c>
      <c r="J257" s="2" t="s">
        <v>22</v>
      </c>
      <c r="K257" s="14" t="s">
        <v>11</v>
      </c>
      <c r="L257" s="14" t="s">
        <v>22</v>
      </c>
    </row>
    <row r="258" spans="1:12" x14ac:dyDescent="0.35">
      <c r="A258" s="14">
        <v>257</v>
      </c>
      <c r="B258" s="15" t="s">
        <v>521</v>
      </c>
      <c r="C258" s="14" t="s">
        <v>57</v>
      </c>
      <c r="D258" s="14" t="s">
        <v>19</v>
      </c>
      <c r="E258" s="14" t="s">
        <v>559</v>
      </c>
      <c r="F258" s="14" t="s">
        <v>553</v>
      </c>
      <c r="G258" s="14" t="s">
        <v>554</v>
      </c>
      <c r="H258" s="16" t="s">
        <v>556</v>
      </c>
      <c r="I258" s="14">
        <v>1</v>
      </c>
      <c r="J258" s="2" t="s">
        <v>22</v>
      </c>
      <c r="K258" s="14" t="s">
        <v>11</v>
      </c>
      <c r="L258" s="14" t="s">
        <v>22</v>
      </c>
    </row>
    <row r="259" spans="1:12" ht="20" x14ac:dyDescent="0.35">
      <c r="A259" s="14">
        <v>258</v>
      </c>
      <c r="B259" s="4" t="s">
        <v>522</v>
      </c>
      <c r="C259" s="2" t="s">
        <v>57</v>
      </c>
      <c r="D259" s="2" t="s">
        <v>26</v>
      </c>
      <c r="E259" s="14" t="s">
        <v>559</v>
      </c>
      <c r="F259" s="2" t="s">
        <v>558</v>
      </c>
      <c r="G259" s="2" t="s">
        <v>554</v>
      </c>
      <c r="H259" s="14" t="s">
        <v>557</v>
      </c>
      <c r="I259" s="2">
        <v>1</v>
      </c>
      <c r="J259" s="2" t="s">
        <v>22</v>
      </c>
      <c r="K259" s="2" t="s">
        <v>11</v>
      </c>
      <c r="L259" s="14" t="s">
        <v>22</v>
      </c>
    </row>
    <row r="260" spans="1:12" ht="20" x14ac:dyDescent="0.35">
      <c r="A260" s="14">
        <v>259</v>
      </c>
      <c r="B260" s="4" t="s">
        <v>524</v>
      </c>
      <c r="C260" s="2" t="s">
        <v>57</v>
      </c>
      <c r="D260" s="2" t="s">
        <v>26</v>
      </c>
      <c r="E260" s="14" t="s">
        <v>559</v>
      </c>
      <c r="F260" s="2" t="s">
        <v>558</v>
      </c>
      <c r="G260" s="2" t="s">
        <v>554</v>
      </c>
      <c r="H260" s="14" t="s">
        <v>557</v>
      </c>
      <c r="I260" s="2">
        <v>1</v>
      </c>
      <c r="J260" s="2" t="s">
        <v>22</v>
      </c>
      <c r="K260" s="2" t="s">
        <v>11</v>
      </c>
      <c r="L260" s="14" t="s">
        <v>22</v>
      </c>
    </row>
    <row r="261" spans="1:12" ht="20" x14ac:dyDescent="0.35">
      <c r="A261" s="14">
        <v>260</v>
      </c>
      <c r="B261" s="4" t="s">
        <v>527</v>
      </c>
      <c r="C261" s="2" t="s">
        <v>57</v>
      </c>
      <c r="D261" s="2" t="s">
        <v>26</v>
      </c>
      <c r="E261" s="14" t="s">
        <v>559</v>
      </c>
      <c r="F261" s="2" t="s">
        <v>558</v>
      </c>
      <c r="G261" s="2" t="s">
        <v>554</v>
      </c>
      <c r="H261" s="14" t="s">
        <v>557</v>
      </c>
      <c r="I261" s="2">
        <v>1</v>
      </c>
      <c r="J261" s="2" t="s">
        <v>22</v>
      </c>
      <c r="K261" s="2" t="s">
        <v>11</v>
      </c>
      <c r="L261" s="14" t="s">
        <v>22</v>
      </c>
    </row>
    <row r="262" spans="1:12" x14ac:dyDescent="0.35">
      <c r="A262" s="14">
        <v>261</v>
      </c>
      <c r="B262" s="15" t="s">
        <v>527</v>
      </c>
      <c r="C262" s="14" t="s">
        <v>57</v>
      </c>
      <c r="D262" s="14" t="s">
        <v>19</v>
      </c>
      <c r="E262" s="14" t="s">
        <v>559</v>
      </c>
      <c r="F262" s="14" t="s">
        <v>553</v>
      </c>
      <c r="G262" s="14" t="s">
        <v>554</v>
      </c>
      <c r="H262" s="16" t="s">
        <v>556</v>
      </c>
      <c r="I262" s="14">
        <v>1</v>
      </c>
      <c r="J262" s="2" t="s">
        <v>22</v>
      </c>
      <c r="K262" s="14" t="s">
        <v>11</v>
      </c>
      <c r="L262" s="14" t="s">
        <v>22</v>
      </c>
    </row>
    <row r="263" spans="1:12" ht="20.399999999999999" customHeight="1" x14ac:dyDescent="0.35">
      <c r="A263" s="22"/>
      <c r="B263" s="23"/>
      <c r="C263" s="22"/>
      <c r="D263" s="22"/>
      <c r="E263" s="22"/>
      <c r="F263" s="331" t="s">
        <v>553</v>
      </c>
      <c r="G263" s="331"/>
      <c r="H263" s="331"/>
      <c r="I263" s="12">
        <f>COUNTIF(F2:F262,F263)</f>
        <v>137</v>
      </c>
      <c r="J263" s="1"/>
      <c r="K263" s="22"/>
      <c r="L263" s="22"/>
    </row>
    <row r="264" spans="1:12" ht="20.399999999999999" customHeight="1" x14ac:dyDescent="0.35">
      <c r="A264" s="22"/>
      <c r="B264" s="23"/>
      <c r="C264" s="22"/>
      <c r="D264" s="22"/>
      <c r="E264" s="22"/>
      <c r="F264" s="331" t="s">
        <v>558</v>
      </c>
      <c r="G264" s="331"/>
      <c r="H264" s="331"/>
      <c r="I264" s="12">
        <f>COUNTIF(F3:F262,F264)</f>
        <v>124</v>
      </c>
      <c r="J264" s="1"/>
      <c r="K264" s="22"/>
      <c r="L264" s="22"/>
    </row>
    <row r="265" spans="1:12" x14ac:dyDescent="0.9">
      <c r="H265" s="106" t="s">
        <v>565</v>
      </c>
      <c r="I265" s="257">
        <f>SUM(I2:I262)</f>
        <v>261</v>
      </c>
    </row>
    <row r="266" spans="1:12" x14ac:dyDescent="0.9">
      <c r="H266" s="62"/>
      <c r="I266" s="29"/>
    </row>
    <row r="267" spans="1:12" ht="20" x14ac:dyDescent="0.35">
      <c r="A267" s="12" t="s">
        <v>0</v>
      </c>
      <c r="B267" s="12" t="s">
        <v>1</v>
      </c>
      <c r="C267" s="12" t="s">
        <v>2</v>
      </c>
      <c r="D267" s="12" t="s">
        <v>3</v>
      </c>
      <c r="E267" s="12" t="s">
        <v>21</v>
      </c>
      <c r="F267" s="12" t="s">
        <v>549</v>
      </c>
      <c r="G267" s="12" t="s">
        <v>550</v>
      </c>
      <c r="H267" s="12" t="s">
        <v>555</v>
      </c>
      <c r="I267" s="12" t="s">
        <v>4</v>
      </c>
      <c r="J267" s="3" t="s">
        <v>5</v>
      </c>
      <c r="K267" s="12" t="s">
        <v>12</v>
      </c>
      <c r="L267" s="12" t="s">
        <v>6</v>
      </c>
    </row>
    <row r="268" spans="1:12" ht="20" x14ac:dyDescent="0.35">
      <c r="A268" s="14">
        <v>1</v>
      </c>
      <c r="B268" s="4" t="s">
        <v>47</v>
      </c>
      <c r="C268" s="2" t="s">
        <v>8</v>
      </c>
      <c r="D268" s="2" t="s">
        <v>26</v>
      </c>
      <c r="E268" s="2" t="s">
        <v>14</v>
      </c>
      <c r="F268" s="2" t="s">
        <v>558</v>
      </c>
      <c r="G268" s="14" t="s">
        <v>554</v>
      </c>
      <c r="H268" s="14" t="s">
        <v>557</v>
      </c>
      <c r="I268" s="2">
        <v>1</v>
      </c>
      <c r="J268" s="2" t="s">
        <v>10</v>
      </c>
      <c r="K268" s="2" t="s">
        <v>11</v>
      </c>
      <c r="L268" s="2" t="s">
        <v>23</v>
      </c>
    </row>
    <row r="269" spans="1:12" ht="20" x14ac:dyDescent="0.35">
      <c r="A269" s="14">
        <f>+A268+1</f>
        <v>2</v>
      </c>
      <c r="B269" s="4" t="s">
        <v>98</v>
      </c>
      <c r="C269" s="2" t="s">
        <v>8</v>
      </c>
      <c r="D269" s="2" t="s">
        <v>26</v>
      </c>
      <c r="E269" s="2" t="s">
        <v>14</v>
      </c>
      <c r="F269" s="2" t="s">
        <v>558</v>
      </c>
      <c r="G269" s="2" t="s">
        <v>554</v>
      </c>
      <c r="H269" s="14" t="s">
        <v>557</v>
      </c>
      <c r="I269" s="2">
        <v>1</v>
      </c>
      <c r="J269" s="2" t="s">
        <v>10</v>
      </c>
      <c r="K269" s="2" t="s">
        <v>11</v>
      </c>
      <c r="L269" s="2" t="s">
        <v>64</v>
      </c>
    </row>
    <row r="270" spans="1:12" ht="20" x14ac:dyDescent="0.35">
      <c r="A270" s="14">
        <f t="shared" ref="A270:A304" si="0">+A269+1</f>
        <v>3</v>
      </c>
      <c r="B270" s="4" t="s">
        <v>99</v>
      </c>
      <c r="C270" s="2" t="s">
        <v>8</v>
      </c>
      <c r="D270" s="2" t="s">
        <v>26</v>
      </c>
      <c r="E270" s="2" t="s">
        <v>14</v>
      </c>
      <c r="F270" s="2" t="s">
        <v>558</v>
      </c>
      <c r="G270" s="2" t="s">
        <v>554</v>
      </c>
      <c r="H270" s="14" t="s">
        <v>557</v>
      </c>
      <c r="I270" s="2">
        <v>1</v>
      </c>
      <c r="J270" s="2" t="s">
        <v>10</v>
      </c>
      <c r="K270" s="2" t="s">
        <v>11</v>
      </c>
      <c r="L270" s="2" t="s">
        <v>64</v>
      </c>
    </row>
    <row r="271" spans="1:12" ht="20" x14ac:dyDescent="0.35">
      <c r="A271" s="14">
        <f t="shared" si="0"/>
        <v>4</v>
      </c>
      <c r="B271" s="4" t="s">
        <v>117</v>
      </c>
      <c r="C271" s="2" t="s">
        <v>8</v>
      </c>
      <c r="D271" s="2" t="s">
        <v>26</v>
      </c>
      <c r="E271" s="2" t="s">
        <v>14</v>
      </c>
      <c r="F271" s="2" t="s">
        <v>558</v>
      </c>
      <c r="G271" s="2" t="s">
        <v>554</v>
      </c>
      <c r="H271" s="14" t="s">
        <v>557</v>
      </c>
      <c r="I271" s="2">
        <v>1</v>
      </c>
      <c r="J271" s="2" t="s">
        <v>10</v>
      </c>
      <c r="K271" s="2" t="s">
        <v>11</v>
      </c>
      <c r="L271" s="2" t="s">
        <v>64</v>
      </c>
    </row>
    <row r="272" spans="1:12" ht="20" x14ac:dyDescent="0.35">
      <c r="A272" s="14">
        <f t="shared" si="0"/>
        <v>5</v>
      </c>
      <c r="B272" s="2" t="s">
        <v>121</v>
      </c>
      <c r="C272" s="2" t="s">
        <v>8</v>
      </c>
      <c r="D272" s="2" t="s">
        <v>26</v>
      </c>
      <c r="E272" s="2" t="s">
        <v>14</v>
      </c>
      <c r="F272" s="2" t="s">
        <v>558</v>
      </c>
      <c r="G272" s="14" t="s">
        <v>554</v>
      </c>
      <c r="H272" s="14" t="s">
        <v>557</v>
      </c>
      <c r="I272" s="2">
        <v>1</v>
      </c>
      <c r="J272" s="2" t="s">
        <v>10</v>
      </c>
      <c r="K272" s="2" t="s">
        <v>11</v>
      </c>
      <c r="L272" s="2" t="s">
        <v>64</v>
      </c>
    </row>
    <row r="273" spans="1:12" ht="20" x14ac:dyDescent="0.35">
      <c r="A273" s="14">
        <f t="shared" si="0"/>
        <v>6</v>
      </c>
      <c r="B273" s="2" t="s">
        <v>122</v>
      </c>
      <c r="C273" s="2" t="s">
        <v>8</v>
      </c>
      <c r="D273" s="2" t="s">
        <v>26</v>
      </c>
      <c r="E273" s="2" t="s">
        <v>14</v>
      </c>
      <c r="F273" s="2" t="s">
        <v>558</v>
      </c>
      <c r="G273" s="14" t="s">
        <v>554</v>
      </c>
      <c r="H273" s="14" t="s">
        <v>557</v>
      </c>
      <c r="I273" s="2">
        <v>1</v>
      </c>
      <c r="J273" s="2" t="s">
        <v>10</v>
      </c>
      <c r="K273" s="2" t="s">
        <v>11</v>
      </c>
      <c r="L273" s="2" t="s">
        <v>64</v>
      </c>
    </row>
    <row r="274" spans="1:12" x14ac:dyDescent="0.35">
      <c r="A274" s="14">
        <f t="shared" si="0"/>
        <v>7</v>
      </c>
      <c r="B274" s="5" t="s">
        <v>128</v>
      </c>
      <c r="C274" s="5" t="s">
        <v>8</v>
      </c>
      <c r="D274" s="5" t="s">
        <v>19</v>
      </c>
      <c r="E274" s="5" t="s">
        <v>14</v>
      </c>
      <c r="F274" s="5" t="s">
        <v>553</v>
      </c>
      <c r="G274" s="2" t="s">
        <v>554</v>
      </c>
      <c r="H274" s="16" t="s">
        <v>556</v>
      </c>
      <c r="I274" s="5">
        <v>1</v>
      </c>
      <c r="J274" s="5" t="s">
        <v>10</v>
      </c>
      <c r="K274" s="5" t="s">
        <v>11</v>
      </c>
      <c r="L274" s="5" t="s">
        <v>64</v>
      </c>
    </row>
    <row r="275" spans="1:12" ht="20" x14ac:dyDescent="0.35">
      <c r="A275" s="14">
        <f t="shared" si="0"/>
        <v>8</v>
      </c>
      <c r="B275" s="2" t="s">
        <v>132</v>
      </c>
      <c r="C275" s="2" t="s">
        <v>8</v>
      </c>
      <c r="D275" s="2" t="s">
        <v>26</v>
      </c>
      <c r="E275" s="2" t="s">
        <v>14</v>
      </c>
      <c r="F275" s="2" t="s">
        <v>558</v>
      </c>
      <c r="G275" s="2" t="s">
        <v>554</v>
      </c>
      <c r="H275" s="14" t="s">
        <v>557</v>
      </c>
      <c r="I275" s="2">
        <v>1</v>
      </c>
      <c r="J275" s="2" t="s">
        <v>10</v>
      </c>
      <c r="K275" s="2" t="s">
        <v>11</v>
      </c>
      <c r="L275" s="2" t="s">
        <v>64</v>
      </c>
    </row>
    <row r="276" spans="1:12" ht="20" x14ac:dyDescent="0.35">
      <c r="A276" s="14">
        <f t="shared" si="0"/>
        <v>9</v>
      </c>
      <c r="B276" s="4" t="s">
        <v>137</v>
      </c>
      <c r="C276" s="2" t="s">
        <v>8</v>
      </c>
      <c r="D276" s="2" t="s">
        <v>26</v>
      </c>
      <c r="E276" s="2" t="s">
        <v>14</v>
      </c>
      <c r="F276" s="2" t="s">
        <v>558</v>
      </c>
      <c r="G276" s="2" t="s">
        <v>554</v>
      </c>
      <c r="H276" s="14" t="s">
        <v>557</v>
      </c>
      <c r="I276" s="2">
        <v>1</v>
      </c>
      <c r="J276" s="2" t="s">
        <v>10</v>
      </c>
      <c r="K276" s="2" t="s">
        <v>11</v>
      </c>
      <c r="L276" s="2" t="s">
        <v>64</v>
      </c>
    </row>
    <row r="277" spans="1:12" ht="20" x14ac:dyDescent="0.35">
      <c r="A277" s="14">
        <f t="shared" si="0"/>
        <v>10</v>
      </c>
      <c r="B277" s="4" t="s">
        <v>139</v>
      </c>
      <c r="C277" s="2" t="s">
        <v>8</v>
      </c>
      <c r="D277" s="2" t="s">
        <v>26</v>
      </c>
      <c r="E277" s="2" t="s">
        <v>14</v>
      </c>
      <c r="F277" s="2" t="s">
        <v>558</v>
      </c>
      <c r="G277" s="14" t="s">
        <v>554</v>
      </c>
      <c r="H277" s="14" t="s">
        <v>557</v>
      </c>
      <c r="I277" s="2">
        <v>1</v>
      </c>
      <c r="J277" s="2" t="s">
        <v>10</v>
      </c>
      <c r="K277" s="2" t="s">
        <v>11</v>
      </c>
      <c r="L277" s="2" t="s">
        <v>64</v>
      </c>
    </row>
    <row r="278" spans="1:12" x14ac:dyDescent="0.35">
      <c r="A278" s="14">
        <f t="shared" si="0"/>
        <v>11</v>
      </c>
      <c r="B278" s="6" t="s">
        <v>192</v>
      </c>
      <c r="C278" s="5" t="s">
        <v>8</v>
      </c>
      <c r="D278" s="5" t="s">
        <v>19</v>
      </c>
      <c r="E278" s="5" t="s">
        <v>14</v>
      </c>
      <c r="F278" s="5" t="s">
        <v>553</v>
      </c>
      <c r="G278" s="14" t="s">
        <v>554</v>
      </c>
      <c r="H278" s="16" t="s">
        <v>556</v>
      </c>
      <c r="I278" s="5">
        <v>1</v>
      </c>
      <c r="J278" s="5" t="s">
        <v>10</v>
      </c>
      <c r="K278" s="5" t="s">
        <v>11</v>
      </c>
      <c r="L278" s="5" t="s">
        <v>64</v>
      </c>
    </row>
    <row r="279" spans="1:12" ht="20" x14ac:dyDescent="0.35">
      <c r="A279" s="14">
        <f t="shared" si="0"/>
        <v>12</v>
      </c>
      <c r="B279" s="4" t="s">
        <v>197</v>
      </c>
      <c r="C279" s="2" t="s">
        <v>8</v>
      </c>
      <c r="D279" s="2" t="s">
        <v>26</v>
      </c>
      <c r="E279" s="2" t="s">
        <v>14</v>
      </c>
      <c r="F279" s="2" t="s">
        <v>558</v>
      </c>
      <c r="G279" s="2" t="s">
        <v>554</v>
      </c>
      <c r="H279" s="14" t="s">
        <v>557</v>
      </c>
      <c r="I279" s="2">
        <v>1</v>
      </c>
      <c r="J279" s="2" t="s">
        <v>10</v>
      </c>
      <c r="K279" s="2" t="s">
        <v>11</v>
      </c>
      <c r="L279" s="2" t="s">
        <v>64</v>
      </c>
    </row>
    <row r="280" spans="1:12" ht="20" x14ac:dyDescent="0.35">
      <c r="A280" s="14">
        <f t="shared" si="0"/>
        <v>13</v>
      </c>
      <c r="B280" s="4" t="s">
        <v>202</v>
      </c>
      <c r="C280" s="2" t="s">
        <v>8</v>
      </c>
      <c r="D280" s="2" t="s">
        <v>26</v>
      </c>
      <c r="E280" s="2" t="s">
        <v>14</v>
      </c>
      <c r="F280" s="2" t="s">
        <v>558</v>
      </c>
      <c r="G280" s="2" t="s">
        <v>554</v>
      </c>
      <c r="H280" s="14" t="s">
        <v>557</v>
      </c>
      <c r="I280" s="2">
        <v>1</v>
      </c>
      <c r="J280" s="2" t="s">
        <v>10</v>
      </c>
      <c r="K280" s="2" t="s">
        <v>11</v>
      </c>
      <c r="L280" s="2" t="s">
        <v>64</v>
      </c>
    </row>
    <row r="281" spans="1:12" ht="20" x14ac:dyDescent="0.35">
      <c r="A281" s="14">
        <f t="shared" si="0"/>
        <v>14</v>
      </c>
      <c r="B281" s="4" t="s">
        <v>246</v>
      </c>
      <c r="C281" s="2" t="s">
        <v>8</v>
      </c>
      <c r="D281" s="2" t="s">
        <v>26</v>
      </c>
      <c r="E281" s="2" t="s">
        <v>14</v>
      </c>
      <c r="F281" s="2" t="s">
        <v>558</v>
      </c>
      <c r="G281" s="2" t="s">
        <v>554</v>
      </c>
      <c r="H281" s="14" t="s">
        <v>557</v>
      </c>
      <c r="I281" s="2">
        <v>1</v>
      </c>
      <c r="J281" s="2" t="s">
        <v>10</v>
      </c>
      <c r="K281" s="2" t="s">
        <v>11</v>
      </c>
      <c r="L281" s="2" t="s">
        <v>64</v>
      </c>
    </row>
    <row r="282" spans="1:12" ht="20" x14ac:dyDescent="0.35">
      <c r="A282" s="14">
        <f t="shared" si="0"/>
        <v>15</v>
      </c>
      <c r="B282" s="4" t="s">
        <v>263</v>
      </c>
      <c r="C282" s="2" t="s">
        <v>8</v>
      </c>
      <c r="D282" s="2" t="s">
        <v>26</v>
      </c>
      <c r="E282" s="2" t="s">
        <v>14</v>
      </c>
      <c r="F282" s="2" t="s">
        <v>558</v>
      </c>
      <c r="G282" s="14" t="s">
        <v>554</v>
      </c>
      <c r="H282" s="14" t="s">
        <v>557</v>
      </c>
      <c r="I282" s="2">
        <v>1</v>
      </c>
      <c r="J282" s="2" t="s">
        <v>10</v>
      </c>
      <c r="K282" s="2" t="s">
        <v>11</v>
      </c>
      <c r="L282" s="2" t="s">
        <v>64</v>
      </c>
    </row>
    <row r="283" spans="1:12" x14ac:dyDescent="0.35">
      <c r="A283" s="14">
        <f t="shared" si="0"/>
        <v>16</v>
      </c>
      <c r="B283" s="6" t="s">
        <v>265</v>
      </c>
      <c r="C283" s="5" t="s">
        <v>8</v>
      </c>
      <c r="D283" s="5" t="s">
        <v>19</v>
      </c>
      <c r="E283" s="5" t="s">
        <v>14</v>
      </c>
      <c r="F283" s="5" t="s">
        <v>553</v>
      </c>
      <c r="G283" s="14" t="s">
        <v>554</v>
      </c>
      <c r="H283" s="16" t="s">
        <v>556</v>
      </c>
      <c r="I283" s="5">
        <v>1</v>
      </c>
      <c r="J283" s="5" t="s">
        <v>10</v>
      </c>
      <c r="K283" s="5" t="s">
        <v>11</v>
      </c>
      <c r="L283" s="5" t="s">
        <v>64</v>
      </c>
    </row>
    <row r="284" spans="1:12" ht="20" x14ac:dyDescent="0.35">
      <c r="A284" s="14">
        <f t="shared" si="0"/>
        <v>17</v>
      </c>
      <c r="B284" s="4" t="s">
        <v>282</v>
      </c>
      <c r="C284" s="2" t="s">
        <v>8</v>
      </c>
      <c r="D284" s="2" t="s">
        <v>26</v>
      </c>
      <c r="E284" s="2" t="s">
        <v>14</v>
      </c>
      <c r="F284" s="2" t="s">
        <v>558</v>
      </c>
      <c r="G284" s="2" t="s">
        <v>554</v>
      </c>
      <c r="H284" s="14" t="s">
        <v>557</v>
      </c>
      <c r="I284" s="2">
        <v>1</v>
      </c>
      <c r="J284" s="2" t="s">
        <v>10</v>
      </c>
      <c r="K284" s="2" t="s">
        <v>11</v>
      </c>
      <c r="L284" s="2" t="s">
        <v>64</v>
      </c>
    </row>
    <row r="285" spans="1:12" ht="20" x14ac:dyDescent="0.35">
      <c r="A285" s="14">
        <f t="shared" si="0"/>
        <v>18</v>
      </c>
      <c r="B285" s="4" t="s">
        <v>413</v>
      </c>
      <c r="C285" s="2" t="s">
        <v>8</v>
      </c>
      <c r="D285" s="2" t="s">
        <v>26</v>
      </c>
      <c r="E285" s="2" t="s">
        <v>14</v>
      </c>
      <c r="F285" s="2" t="s">
        <v>558</v>
      </c>
      <c r="G285" s="2" t="s">
        <v>554</v>
      </c>
      <c r="H285" s="14" t="s">
        <v>557</v>
      </c>
      <c r="I285" s="2">
        <v>1</v>
      </c>
      <c r="J285" s="2" t="s">
        <v>10</v>
      </c>
      <c r="K285" s="2" t="s">
        <v>11</v>
      </c>
      <c r="L285" s="2" t="s">
        <v>64</v>
      </c>
    </row>
    <row r="286" spans="1:12" x14ac:dyDescent="0.35">
      <c r="A286" s="14">
        <f t="shared" si="0"/>
        <v>19</v>
      </c>
      <c r="B286" s="4" t="s">
        <v>471</v>
      </c>
      <c r="C286" s="2" t="s">
        <v>8</v>
      </c>
      <c r="D286" s="2" t="s">
        <v>19</v>
      </c>
      <c r="E286" s="2" t="s">
        <v>14</v>
      </c>
      <c r="F286" s="2" t="s">
        <v>553</v>
      </c>
      <c r="G286" s="2" t="s">
        <v>554</v>
      </c>
      <c r="H286" s="16" t="s">
        <v>556</v>
      </c>
      <c r="I286" s="2">
        <v>1</v>
      </c>
      <c r="J286" s="2" t="s">
        <v>10</v>
      </c>
      <c r="K286" s="2" t="s">
        <v>11</v>
      </c>
      <c r="L286" s="2" t="s">
        <v>64</v>
      </c>
    </row>
    <row r="287" spans="1:12" x14ac:dyDescent="0.35">
      <c r="A287" s="14">
        <f t="shared" si="0"/>
        <v>20</v>
      </c>
      <c r="B287" s="4" t="s">
        <v>72</v>
      </c>
      <c r="C287" s="2" t="s">
        <v>57</v>
      </c>
      <c r="D287" s="2" t="s">
        <v>19</v>
      </c>
      <c r="E287" s="2" t="s">
        <v>14</v>
      </c>
      <c r="F287" s="2" t="s">
        <v>553</v>
      </c>
      <c r="G287" s="2" t="s">
        <v>554</v>
      </c>
      <c r="H287" s="16" t="s">
        <v>556</v>
      </c>
      <c r="I287" s="2">
        <v>1</v>
      </c>
      <c r="J287" s="2" t="s">
        <v>10</v>
      </c>
      <c r="K287" s="2" t="s">
        <v>11</v>
      </c>
      <c r="L287" s="2" t="s">
        <v>64</v>
      </c>
    </row>
    <row r="288" spans="1:12" ht="20" x14ac:dyDescent="0.35">
      <c r="A288" s="14">
        <f t="shared" si="0"/>
        <v>21</v>
      </c>
      <c r="B288" s="4" t="s">
        <v>380</v>
      </c>
      <c r="C288" s="2" t="s">
        <v>57</v>
      </c>
      <c r="D288" s="2" t="s">
        <v>26</v>
      </c>
      <c r="E288" s="2" t="s">
        <v>14</v>
      </c>
      <c r="F288" s="2" t="s">
        <v>558</v>
      </c>
      <c r="G288" s="2" t="s">
        <v>554</v>
      </c>
      <c r="H288" s="14" t="s">
        <v>557</v>
      </c>
      <c r="I288" s="2">
        <v>1</v>
      </c>
      <c r="J288" s="2" t="s">
        <v>10</v>
      </c>
      <c r="K288" s="2" t="s">
        <v>11</v>
      </c>
      <c r="L288" s="2" t="s">
        <v>64</v>
      </c>
    </row>
    <row r="289" spans="1:12" x14ac:dyDescent="0.35">
      <c r="A289" s="14">
        <f t="shared" si="0"/>
        <v>22</v>
      </c>
      <c r="B289" s="4" t="s">
        <v>174</v>
      </c>
      <c r="C289" s="2" t="s">
        <v>57</v>
      </c>
      <c r="D289" s="2" t="s">
        <v>26</v>
      </c>
      <c r="E289" s="2" t="s">
        <v>14</v>
      </c>
      <c r="F289" s="2" t="s">
        <v>553</v>
      </c>
      <c r="G289" s="14" t="s">
        <v>554</v>
      </c>
      <c r="H289" s="16" t="s">
        <v>556</v>
      </c>
      <c r="I289" s="2">
        <v>1</v>
      </c>
      <c r="J289" s="2" t="s">
        <v>10</v>
      </c>
      <c r="K289" s="2" t="s">
        <v>11</v>
      </c>
      <c r="L289" s="2" t="s">
        <v>64</v>
      </c>
    </row>
    <row r="290" spans="1:12" x14ac:dyDescent="0.35">
      <c r="A290" s="14">
        <f t="shared" si="0"/>
        <v>23</v>
      </c>
      <c r="B290" s="6" t="s">
        <v>166</v>
      </c>
      <c r="C290" s="5" t="s">
        <v>57</v>
      </c>
      <c r="D290" s="5" t="s">
        <v>19</v>
      </c>
      <c r="E290" s="5" t="s">
        <v>14</v>
      </c>
      <c r="F290" s="2" t="s">
        <v>553</v>
      </c>
      <c r="G290" s="2" t="s">
        <v>554</v>
      </c>
      <c r="H290" s="16" t="s">
        <v>556</v>
      </c>
      <c r="I290" s="5">
        <v>1</v>
      </c>
      <c r="J290" s="5" t="s">
        <v>10</v>
      </c>
      <c r="K290" s="5" t="s">
        <v>11</v>
      </c>
      <c r="L290" s="5" t="s">
        <v>64</v>
      </c>
    </row>
    <row r="291" spans="1:12" x14ac:dyDescent="0.35">
      <c r="A291" s="14">
        <f t="shared" si="0"/>
        <v>24</v>
      </c>
      <c r="B291" s="6" t="s">
        <v>164</v>
      </c>
      <c r="C291" s="5" t="s">
        <v>57</v>
      </c>
      <c r="D291" s="5" t="s">
        <v>19</v>
      </c>
      <c r="E291" s="5" t="s">
        <v>14</v>
      </c>
      <c r="F291" s="5" t="s">
        <v>553</v>
      </c>
      <c r="G291" s="2" t="s">
        <v>554</v>
      </c>
      <c r="H291" s="16" t="s">
        <v>556</v>
      </c>
      <c r="I291" s="5">
        <v>1</v>
      </c>
      <c r="J291" s="5" t="s">
        <v>10</v>
      </c>
      <c r="K291" s="5" t="s">
        <v>11</v>
      </c>
      <c r="L291" s="5" t="s">
        <v>64</v>
      </c>
    </row>
    <row r="292" spans="1:12" x14ac:dyDescent="0.35">
      <c r="A292" s="14">
        <f t="shared" si="0"/>
        <v>25</v>
      </c>
      <c r="B292" s="4" t="s">
        <v>157</v>
      </c>
      <c r="C292" s="2" t="s">
        <v>57</v>
      </c>
      <c r="D292" s="4" t="s">
        <v>19</v>
      </c>
      <c r="E292" s="2" t="s">
        <v>14</v>
      </c>
      <c r="F292" s="4" t="s">
        <v>553</v>
      </c>
      <c r="G292" s="14" t="s">
        <v>554</v>
      </c>
      <c r="H292" s="16" t="s">
        <v>556</v>
      </c>
      <c r="I292" s="2">
        <v>1</v>
      </c>
      <c r="J292" s="2" t="s">
        <v>10</v>
      </c>
      <c r="K292" s="2" t="s">
        <v>11</v>
      </c>
      <c r="L292" s="4" t="s">
        <v>64</v>
      </c>
    </row>
    <row r="293" spans="1:12" ht="20" x14ac:dyDescent="0.35">
      <c r="A293" s="14">
        <f t="shared" si="0"/>
        <v>26</v>
      </c>
      <c r="B293" s="4" t="s">
        <v>151</v>
      </c>
      <c r="C293" s="2" t="s">
        <v>57</v>
      </c>
      <c r="D293" s="2" t="s">
        <v>26</v>
      </c>
      <c r="E293" s="2" t="s">
        <v>14</v>
      </c>
      <c r="F293" s="2" t="s">
        <v>558</v>
      </c>
      <c r="G293" s="2" t="s">
        <v>554</v>
      </c>
      <c r="H293" s="14" t="s">
        <v>557</v>
      </c>
      <c r="I293" s="2">
        <v>1</v>
      </c>
      <c r="J293" s="2" t="s">
        <v>10</v>
      </c>
      <c r="K293" s="2" t="s">
        <v>11</v>
      </c>
      <c r="L293" s="2" t="s">
        <v>64</v>
      </c>
    </row>
    <row r="294" spans="1:12" ht="20" x14ac:dyDescent="0.35">
      <c r="A294" s="14">
        <f t="shared" si="0"/>
        <v>27</v>
      </c>
      <c r="B294" s="4" t="s">
        <v>146</v>
      </c>
      <c r="C294" s="2" t="s">
        <v>57</v>
      </c>
      <c r="D294" s="2" t="s">
        <v>26</v>
      </c>
      <c r="E294" s="2" t="s">
        <v>14</v>
      </c>
      <c r="F294" s="2" t="s">
        <v>558</v>
      </c>
      <c r="G294" s="2" t="s">
        <v>554</v>
      </c>
      <c r="H294" s="14" t="s">
        <v>557</v>
      </c>
      <c r="I294" s="2">
        <v>1</v>
      </c>
      <c r="J294" s="2" t="s">
        <v>10</v>
      </c>
      <c r="K294" s="2" t="s">
        <v>11</v>
      </c>
      <c r="L294" s="2" t="s">
        <v>64</v>
      </c>
    </row>
    <row r="295" spans="1:12" ht="20" x14ac:dyDescent="0.35">
      <c r="A295" s="14">
        <f t="shared" si="0"/>
        <v>28</v>
      </c>
      <c r="B295" s="4" t="s">
        <v>212</v>
      </c>
      <c r="C295" s="2" t="s">
        <v>57</v>
      </c>
      <c r="D295" s="2" t="s">
        <v>26</v>
      </c>
      <c r="E295" s="2" t="s">
        <v>14</v>
      </c>
      <c r="F295" s="2" t="s">
        <v>558</v>
      </c>
      <c r="G295" s="14" t="s">
        <v>554</v>
      </c>
      <c r="H295" s="14" t="s">
        <v>557</v>
      </c>
      <c r="I295" s="2">
        <v>1</v>
      </c>
      <c r="J295" s="2" t="s">
        <v>10</v>
      </c>
      <c r="K295" s="2" t="s">
        <v>11</v>
      </c>
      <c r="L295" s="2" t="s">
        <v>64</v>
      </c>
    </row>
    <row r="296" spans="1:12" ht="20" x14ac:dyDescent="0.35">
      <c r="A296" s="14">
        <f t="shared" si="0"/>
        <v>29</v>
      </c>
      <c r="B296" s="4" t="s">
        <v>339</v>
      </c>
      <c r="C296" s="2" t="s">
        <v>57</v>
      </c>
      <c r="D296" s="2" t="s">
        <v>26</v>
      </c>
      <c r="E296" s="2" t="s">
        <v>14</v>
      </c>
      <c r="F296" s="2" t="s">
        <v>558</v>
      </c>
      <c r="G296" s="2" t="s">
        <v>554</v>
      </c>
      <c r="H296" s="14" t="s">
        <v>557</v>
      </c>
      <c r="I296" s="2">
        <v>1</v>
      </c>
      <c r="J296" s="2" t="s">
        <v>10</v>
      </c>
      <c r="K296" s="2" t="s">
        <v>11</v>
      </c>
      <c r="L296" s="2" t="s">
        <v>64</v>
      </c>
    </row>
    <row r="297" spans="1:12" ht="20" x14ac:dyDescent="0.35">
      <c r="A297" s="14">
        <f t="shared" si="0"/>
        <v>30</v>
      </c>
      <c r="B297" s="4" t="s">
        <v>268</v>
      </c>
      <c r="C297" s="2" t="s">
        <v>57</v>
      </c>
      <c r="D297" s="2" t="s">
        <v>26</v>
      </c>
      <c r="E297" s="2" t="s">
        <v>14</v>
      </c>
      <c r="F297" s="2" t="s">
        <v>558</v>
      </c>
      <c r="G297" s="2" t="s">
        <v>554</v>
      </c>
      <c r="H297" s="14" t="s">
        <v>557</v>
      </c>
      <c r="I297" s="2">
        <v>1</v>
      </c>
      <c r="J297" s="2" t="s">
        <v>10</v>
      </c>
      <c r="K297" s="2" t="s">
        <v>11</v>
      </c>
      <c r="L297" s="2" t="s">
        <v>64</v>
      </c>
    </row>
    <row r="298" spans="1:12" ht="20" x14ac:dyDescent="0.35">
      <c r="A298" s="14">
        <f t="shared" si="0"/>
        <v>31</v>
      </c>
      <c r="B298" s="4" t="s">
        <v>330</v>
      </c>
      <c r="C298" s="2" t="s">
        <v>57</v>
      </c>
      <c r="D298" s="2" t="s">
        <v>26</v>
      </c>
      <c r="E298" s="2" t="s">
        <v>14</v>
      </c>
      <c r="F298" s="2" t="s">
        <v>558</v>
      </c>
      <c r="G298" s="14" t="s">
        <v>554</v>
      </c>
      <c r="H298" s="14" t="s">
        <v>557</v>
      </c>
      <c r="I298" s="2">
        <v>1</v>
      </c>
      <c r="J298" s="2" t="s">
        <v>10</v>
      </c>
      <c r="K298" s="2" t="s">
        <v>11</v>
      </c>
      <c r="L298" s="2" t="s">
        <v>64</v>
      </c>
    </row>
    <row r="299" spans="1:12" ht="20" x14ac:dyDescent="0.35">
      <c r="A299" s="14">
        <f t="shared" si="0"/>
        <v>32</v>
      </c>
      <c r="B299" s="4" t="s">
        <v>298</v>
      </c>
      <c r="C299" s="2" t="s">
        <v>57</v>
      </c>
      <c r="D299" s="2" t="s">
        <v>26</v>
      </c>
      <c r="E299" s="2" t="s">
        <v>14</v>
      </c>
      <c r="F299" s="2" t="s">
        <v>558</v>
      </c>
      <c r="G299" s="2" t="s">
        <v>554</v>
      </c>
      <c r="H299" s="14" t="s">
        <v>557</v>
      </c>
      <c r="I299" s="2">
        <v>1</v>
      </c>
      <c r="J299" s="2" t="s">
        <v>10</v>
      </c>
      <c r="K299" s="2" t="s">
        <v>11</v>
      </c>
      <c r="L299" s="2" t="s">
        <v>64</v>
      </c>
    </row>
    <row r="300" spans="1:12" ht="20" x14ac:dyDescent="0.35">
      <c r="A300" s="14">
        <f t="shared" si="0"/>
        <v>33</v>
      </c>
      <c r="B300" s="4" t="s">
        <v>490</v>
      </c>
      <c r="C300" s="2" t="s">
        <v>57</v>
      </c>
      <c r="D300" s="2" t="s">
        <v>26</v>
      </c>
      <c r="E300" s="2" t="s">
        <v>14</v>
      </c>
      <c r="F300" s="2" t="s">
        <v>558</v>
      </c>
      <c r="G300" s="2" t="s">
        <v>554</v>
      </c>
      <c r="H300" s="14" t="s">
        <v>557</v>
      </c>
      <c r="I300" s="2">
        <v>1</v>
      </c>
      <c r="J300" s="2" t="s">
        <v>10</v>
      </c>
      <c r="K300" s="2" t="s">
        <v>11</v>
      </c>
      <c r="L300" s="2" t="s">
        <v>64</v>
      </c>
    </row>
    <row r="301" spans="1:12" ht="20" x14ac:dyDescent="0.35">
      <c r="A301" s="14">
        <f t="shared" si="0"/>
        <v>34</v>
      </c>
      <c r="B301" s="4" t="s">
        <v>499</v>
      </c>
      <c r="C301" s="2" t="s">
        <v>57</v>
      </c>
      <c r="D301" s="2" t="s">
        <v>26</v>
      </c>
      <c r="E301" s="2" t="s">
        <v>14</v>
      </c>
      <c r="F301" s="2" t="s">
        <v>558</v>
      </c>
      <c r="G301" s="14" t="s">
        <v>554</v>
      </c>
      <c r="H301" s="14" t="s">
        <v>557</v>
      </c>
      <c r="I301" s="2">
        <v>1</v>
      </c>
      <c r="J301" s="2" t="s">
        <v>10</v>
      </c>
      <c r="K301" s="2" t="s">
        <v>11</v>
      </c>
      <c r="L301" s="2" t="s">
        <v>64</v>
      </c>
    </row>
    <row r="302" spans="1:12" ht="20" x14ac:dyDescent="0.35">
      <c r="A302" s="14">
        <f t="shared" si="0"/>
        <v>35</v>
      </c>
      <c r="B302" s="4" t="s">
        <v>511</v>
      </c>
      <c r="C302" s="2" t="s">
        <v>57</v>
      </c>
      <c r="D302" s="2" t="s">
        <v>26</v>
      </c>
      <c r="E302" s="2" t="s">
        <v>14</v>
      </c>
      <c r="F302" s="2" t="s">
        <v>558</v>
      </c>
      <c r="G302" s="2" t="s">
        <v>554</v>
      </c>
      <c r="H302" s="14" t="s">
        <v>557</v>
      </c>
      <c r="I302" s="2">
        <v>1</v>
      </c>
      <c r="J302" s="2" t="s">
        <v>10</v>
      </c>
      <c r="K302" s="2" t="s">
        <v>11</v>
      </c>
      <c r="L302" s="2" t="s">
        <v>64</v>
      </c>
    </row>
    <row r="303" spans="1:12" ht="20" x14ac:dyDescent="0.35">
      <c r="A303" s="14">
        <f t="shared" si="0"/>
        <v>36</v>
      </c>
      <c r="B303" s="4" t="s">
        <v>510</v>
      </c>
      <c r="C303" s="2" t="s">
        <v>57</v>
      </c>
      <c r="D303" s="2" t="s">
        <v>26</v>
      </c>
      <c r="E303" s="2" t="s">
        <v>14</v>
      </c>
      <c r="F303" s="2" t="s">
        <v>558</v>
      </c>
      <c r="G303" s="2" t="s">
        <v>554</v>
      </c>
      <c r="H303" s="14" t="s">
        <v>557</v>
      </c>
      <c r="I303" s="2">
        <v>1</v>
      </c>
      <c r="J303" s="2" t="s">
        <v>10</v>
      </c>
      <c r="K303" s="2" t="s">
        <v>11</v>
      </c>
      <c r="L303" s="2" t="s">
        <v>64</v>
      </c>
    </row>
    <row r="304" spans="1:12" x14ac:dyDescent="0.35">
      <c r="A304" s="14">
        <f t="shared" si="0"/>
        <v>37</v>
      </c>
      <c r="B304" s="6" t="s">
        <v>411</v>
      </c>
      <c r="C304" s="5" t="s">
        <v>57</v>
      </c>
      <c r="D304" s="5" t="s">
        <v>19</v>
      </c>
      <c r="E304" s="5" t="s">
        <v>14</v>
      </c>
      <c r="F304" s="5" t="s">
        <v>553</v>
      </c>
      <c r="G304" s="14" t="s">
        <v>554</v>
      </c>
      <c r="H304" s="16" t="s">
        <v>556</v>
      </c>
      <c r="I304" s="5">
        <v>1</v>
      </c>
      <c r="J304" s="5" t="s">
        <v>10</v>
      </c>
      <c r="K304" s="5" t="s">
        <v>11</v>
      </c>
      <c r="L304" s="5" t="s">
        <v>64</v>
      </c>
    </row>
    <row r="305" spans="1:12" x14ac:dyDescent="0.35">
      <c r="A305" s="22"/>
      <c r="B305" s="41"/>
      <c r="C305" s="1"/>
      <c r="D305" s="1"/>
      <c r="E305" s="1"/>
      <c r="F305" s="1"/>
      <c r="G305" s="1"/>
      <c r="I305" s="1"/>
      <c r="J305" s="1"/>
      <c r="K305" s="1"/>
      <c r="L305" s="1"/>
    </row>
    <row r="306" spans="1:12" ht="20" x14ac:dyDescent="0.35">
      <c r="A306" s="22"/>
      <c r="B306" s="41"/>
      <c r="C306" s="1"/>
      <c r="D306" s="1"/>
      <c r="E306" s="1"/>
      <c r="F306" s="331" t="s">
        <v>553</v>
      </c>
      <c r="G306" s="331"/>
      <c r="H306" s="331"/>
      <c r="I306" s="12">
        <f>COUNTIF(F268:F304,F306)</f>
        <v>10</v>
      </c>
      <c r="J306" s="1"/>
      <c r="K306" s="1"/>
      <c r="L306" s="1"/>
    </row>
    <row r="307" spans="1:12" ht="20" x14ac:dyDescent="0.35">
      <c r="A307" s="22"/>
      <c r="B307" s="41"/>
      <c r="C307" s="1"/>
      <c r="D307" s="1"/>
      <c r="E307" s="1"/>
      <c r="F307" s="331" t="s">
        <v>558</v>
      </c>
      <c r="G307" s="331"/>
      <c r="H307" s="331"/>
      <c r="I307" s="12">
        <f>COUNTIF(F268:F304,F307)</f>
        <v>27</v>
      </c>
      <c r="J307" s="1"/>
      <c r="K307" s="1"/>
      <c r="L307" s="1"/>
    </row>
    <row r="308" spans="1:12" x14ac:dyDescent="0.9">
      <c r="A308" s="22"/>
      <c r="B308" s="41"/>
      <c r="C308" s="1"/>
      <c r="D308" s="1"/>
      <c r="E308" s="1"/>
      <c r="F308" s="1"/>
      <c r="G308" s="1"/>
      <c r="H308" s="106" t="s">
        <v>565</v>
      </c>
      <c r="I308" s="257">
        <f>I306+I307</f>
        <v>37</v>
      </c>
      <c r="J308" s="1"/>
      <c r="K308" s="1"/>
      <c r="L308" s="1"/>
    </row>
    <row r="310" spans="1:12" ht="14.5" x14ac:dyDescent="0.35">
      <c r="H310" s="13"/>
    </row>
    <row r="311" spans="1:12" ht="14.5" x14ac:dyDescent="0.35">
      <c r="H311" s="13"/>
    </row>
  </sheetData>
  <autoFilter ref="A1:N265" xr:uid="{55D72BE1-FA9D-4113-B2B7-35A4C5429A64}"/>
  <mergeCells count="4">
    <mergeCell ref="F263:H263"/>
    <mergeCell ref="F264:H264"/>
    <mergeCell ref="F306:H306"/>
    <mergeCell ref="F307:H307"/>
  </mergeCells>
  <phoneticPr fontId="3" type="noConversion"/>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9B847-3682-4DE4-A780-1CDC95F81428}">
  <sheetPr>
    <tabColor rgb="FF92D050"/>
    <pageSetUpPr fitToPage="1"/>
  </sheetPr>
  <dimension ref="A1:I117"/>
  <sheetViews>
    <sheetView tabSelected="1" view="pageBreakPreview" zoomScale="60" zoomScaleNormal="70" workbookViewId="0">
      <pane ySplit="1" topLeftCell="A2" activePane="bottomLeft" state="frozen"/>
      <selection activeCell="B5" sqref="B5"/>
      <selection pane="bottomLeft" activeCell="F117" sqref="F117"/>
    </sheetView>
  </sheetViews>
  <sheetFormatPr defaultColWidth="8.90625" defaultRowHeight="14.5" x14ac:dyDescent="0.35"/>
  <cols>
    <col min="1" max="1" width="5.81640625" style="13" customWidth="1"/>
    <col min="2" max="2" width="13.1796875" style="13" customWidth="1"/>
    <col min="3" max="3" width="8.90625" style="13"/>
    <col min="4" max="4" width="10.1796875" style="13" customWidth="1"/>
    <col min="5" max="5" width="9.81640625" style="13" customWidth="1"/>
    <col min="6" max="6" width="9.453125" style="13" customWidth="1"/>
    <col min="7" max="7" width="22.90625" style="13" customWidth="1"/>
    <col min="8" max="8" width="24" style="13" customWidth="1"/>
    <col min="9" max="9" width="19.90625" style="13" customWidth="1"/>
    <col min="10" max="16384" width="8.90625" style="13"/>
  </cols>
  <sheetData>
    <row r="1" spans="1:9" ht="20" x14ac:dyDescent="0.35">
      <c r="A1" s="70" t="s">
        <v>0</v>
      </c>
      <c r="B1" s="120" t="s">
        <v>1</v>
      </c>
      <c r="C1" s="121" t="s">
        <v>2</v>
      </c>
      <c r="D1" s="12" t="s">
        <v>550</v>
      </c>
      <c r="E1" s="12" t="s">
        <v>551</v>
      </c>
      <c r="F1" s="12" t="s">
        <v>4</v>
      </c>
      <c r="G1" s="12" t="s">
        <v>5</v>
      </c>
      <c r="H1" s="12" t="s">
        <v>12</v>
      </c>
      <c r="I1" s="12" t="s">
        <v>6</v>
      </c>
    </row>
    <row r="2" spans="1:9" ht="20" x14ac:dyDescent="0.35">
      <c r="A2" s="117">
        <v>1</v>
      </c>
      <c r="B2" s="122" t="s">
        <v>255</v>
      </c>
      <c r="C2" s="123" t="s">
        <v>8</v>
      </c>
      <c r="D2" s="14">
        <v>600</v>
      </c>
      <c r="E2" s="14" t="s">
        <v>567</v>
      </c>
      <c r="F2" s="14">
        <v>1</v>
      </c>
      <c r="G2" s="14" t="s">
        <v>10</v>
      </c>
      <c r="H2" s="14" t="s">
        <v>11</v>
      </c>
      <c r="I2" s="14" t="s">
        <v>22</v>
      </c>
    </row>
    <row r="3" spans="1:9" ht="20" x14ac:dyDescent="0.35">
      <c r="A3" s="117">
        <v>2</v>
      </c>
      <c r="B3" s="122" t="s">
        <v>372</v>
      </c>
      <c r="C3" s="123" t="s">
        <v>8</v>
      </c>
      <c r="D3" s="14">
        <v>600</v>
      </c>
      <c r="E3" s="14" t="s">
        <v>567</v>
      </c>
      <c r="F3" s="14">
        <v>1</v>
      </c>
      <c r="G3" s="14" t="s">
        <v>10</v>
      </c>
      <c r="H3" s="14" t="s">
        <v>11</v>
      </c>
      <c r="I3" s="14" t="s">
        <v>22</v>
      </c>
    </row>
    <row r="4" spans="1:9" ht="20" x14ac:dyDescent="0.35">
      <c r="A4" s="117">
        <v>3</v>
      </c>
      <c r="B4" s="122" t="s">
        <v>30</v>
      </c>
      <c r="C4" s="123" t="s">
        <v>8</v>
      </c>
      <c r="D4" s="14">
        <v>600</v>
      </c>
      <c r="E4" s="14" t="s">
        <v>567</v>
      </c>
      <c r="F4" s="14">
        <v>1</v>
      </c>
      <c r="G4" s="14" t="s">
        <v>10</v>
      </c>
      <c r="H4" s="14" t="s">
        <v>11</v>
      </c>
      <c r="I4" s="14" t="s">
        <v>22</v>
      </c>
    </row>
    <row r="5" spans="1:9" ht="20" x14ac:dyDescent="0.35">
      <c r="A5" s="117">
        <v>4</v>
      </c>
      <c r="B5" s="122" t="s">
        <v>34</v>
      </c>
      <c r="C5" s="123" t="s">
        <v>8</v>
      </c>
      <c r="D5" s="14">
        <v>600</v>
      </c>
      <c r="E5" s="14" t="s">
        <v>567</v>
      </c>
      <c r="F5" s="14">
        <v>1</v>
      </c>
      <c r="G5" s="14" t="s">
        <v>10</v>
      </c>
      <c r="H5" s="14" t="s">
        <v>11</v>
      </c>
      <c r="I5" s="14" t="s">
        <v>22</v>
      </c>
    </row>
    <row r="6" spans="1:9" ht="20" x14ac:dyDescent="0.35">
      <c r="A6" s="117">
        <v>5</v>
      </c>
      <c r="B6" s="122" t="s">
        <v>37</v>
      </c>
      <c r="C6" s="123" t="s">
        <v>8</v>
      </c>
      <c r="D6" s="14">
        <v>600</v>
      </c>
      <c r="E6" s="14" t="s">
        <v>567</v>
      </c>
      <c r="F6" s="14">
        <v>1</v>
      </c>
      <c r="G6" s="14" t="s">
        <v>10</v>
      </c>
      <c r="H6" s="14" t="s">
        <v>11</v>
      </c>
      <c r="I6" s="14" t="s">
        <v>22</v>
      </c>
    </row>
    <row r="7" spans="1:9" ht="20" x14ac:dyDescent="0.35">
      <c r="A7" s="117">
        <v>6</v>
      </c>
      <c r="B7" s="122" t="s">
        <v>43</v>
      </c>
      <c r="C7" s="123" t="s">
        <v>8</v>
      </c>
      <c r="D7" s="14">
        <v>600</v>
      </c>
      <c r="E7" s="14" t="s">
        <v>567</v>
      </c>
      <c r="F7" s="14">
        <v>1</v>
      </c>
      <c r="G7" s="14" t="s">
        <v>10</v>
      </c>
      <c r="H7" s="14" t="s">
        <v>11</v>
      </c>
      <c r="I7" s="14" t="s">
        <v>22</v>
      </c>
    </row>
    <row r="8" spans="1:9" ht="20" x14ac:dyDescent="0.35">
      <c r="A8" s="117">
        <v>7</v>
      </c>
      <c r="B8" s="122" t="s">
        <v>49</v>
      </c>
      <c r="C8" s="123" t="s">
        <v>8</v>
      </c>
      <c r="D8" s="14">
        <v>600</v>
      </c>
      <c r="E8" s="14" t="s">
        <v>567</v>
      </c>
      <c r="F8" s="14">
        <v>1</v>
      </c>
      <c r="G8" s="14" t="s">
        <v>10</v>
      </c>
      <c r="H8" s="14" t="s">
        <v>11</v>
      </c>
      <c r="I8" s="14" t="s">
        <v>22</v>
      </c>
    </row>
    <row r="9" spans="1:9" ht="20" x14ac:dyDescent="0.35">
      <c r="A9" s="117">
        <v>8</v>
      </c>
      <c r="B9" s="122" t="s">
        <v>59</v>
      </c>
      <c r="C9" s="123" t="s">
        <v>8</v>
      </c>
      <c r="D9" s="14">
        <v>600</v>
      </c>
      <c r="E9" s="14" t="s">
        <v>567</v>
      </c>
      <c r="F9" s="14">
        <v>1</v>
      </c>
      <c r="G9" s="15" t="s">
        <v>10</v>
      </c>
      <c r="H9" s="14" t="s">
        <v>11</v>
      </c>
      <c r="I9" s="15" t="s">
        <v>22</v>
      </c>
    </row>
    <row r="10" spans="1:9" ht="20" x14ac:dyDescent="0.35">
      <c r="A10" s="117">
        <v>9</v>
      </c>
      <c r="B10" s="122" t="s">
        <v>76</v>
      </c>
      <c r="C10" s="123" t="s">
        <v>8</v>
      </c>
      <c r="D10" s="14">
        <v>600</v>
      </c>
      <c r="E10" s="14" t="s">
        <v>567</v>
      </c>
      <c r="F10" s="14">
        <v>1</v>
      </c>
      <c r="G10" s="14" t="s">
        <v>10</v>
      </c>
      <c r="H10" s="14" t="s">
        <v>11</v>
      </c>
      <c r="I10" s="14" t="s">
        <v>22</v>
      </c>
    </row>
    <row r="11" spans="1:9" ht="20" x14ac:dyDescent="0.35">
      <c r="A11" s="117">
        <v>10</v>
      </c>
      <c r="B11" s="122" t="s">
        <v>77</v>
      </c>
      <c r="C11" s="123" t="s">
        <v>8</v>
      </c>
      <c r="D11" s="14">
        <v>600</v>
      </c>
      <c r="E11" s="14" t="s">
        <v>567</v>
      </c>
      <c r="F11" s="14">
        <v>1</v>
      </c>
      <c r="G11" s="14" t="s">
        <v>10</v>
      </c>
      <c r="H11" s="14" t="s">
        <v>11</v>
      </c>
      <c r="I11" s="14" t="s">
        <v>22</v>
      </c>
    </row>
    <row r="12" spans="1:9" ht="20" x14ac:dyDescent="0.35">
      <c r="A12" s="117">
        <v>11</v>
      </c>
      <c r="B12" s="122" t="s">
        <v>81</v>
      </c>
      <c r="C12" s="123" t="s">
        <v>8</v>
      </c>
      <c r="D12" s="14">
        <v>600</v>
      </c>
      <c r="E12" s="14" t="s">
        <v>567</v>
      </c>
      <c r="F12" s="14">
        <v>1</v>
      </c>
      <c r="G12" s="14" t="s">
        <v>10</v>
      </c>
      <c r="H12" s="14" t="s">
        <v>11</v>
      </c>
      <c r="I12" s="14" t="s">
        <v>22</v>
      </c>
    </row>
    <row r="13" spans="1:9" ht="20" x14ac:dyDescent="0.35">
      <c r="A13" s="117">
        <v>12</v>
      </c>
      <c r="B13" s="122" t="s">
        <v>100</v>
      </c>
      <c r="C13" s="123" t="s">
        <v>8</v>
      </c>
      <c r="D13" s="14">
        <v>600</v>
      </c>
      <c r="E13" s="14" t="s">
        <v>567</v>
      </c>
      <c r="F13" s="14">
        <v>1</v>
      </c>
      <c r="G13" s="14" t="s">
        <v>10</v>
      </c>
      <c r="H13" s="14" t="s">
        <v>11</v>
      </c>
      <c r="I13" s="14" t="s">
        <v>22</v>
      </c>
    </row>
    <row r="14" spans="1:9" ht="20" x14ac:dyDescent="0.35">
      <c r="A14" s="117">
        <v>13</v>
      </c>
      <c r="B14" s="122" t="s">
        <v>102</v>
      </c>
      <c r="C14" s="123" t="s">
        <v>8</v>
      </c>
      <c r="D14" s="14">
        <v>600</v>
      </c>
      <c r="E14" s="14" t="s">
        <v>567</v>
      </c>
      <c r="F14" s="14">
        <v>1</v>
      </c>
      <c r="G14" s="14" t="s">
        <v>10</v>
      </c>
      <c r="H14" s="14" t="s">
        <v>11</v>
      </c>
      <c r="I14" s="14" t="s">
        <v>22</v>
      </c>
    </row>
    <row r="15" spans="1:9" ht="20" x14ac:dyDescent="0.35">
      <c r="A15" s="117">
        <v>14</v>
      </c>
      <c r="B15" s="122" t="s">
        <v>103</v>
      </c>
      <c r="C15" s="123" t="s">
        <v>8</v>
      </c>
      <c r="D15" s="14">
        <v>600</v>
      </c>
      <c r="E15" s="14" t="s">
        <v>567</v>
      </c>
      <c r="F15" s="14">
        <v>1</v>
      </c>
      <c r="G15" s="14" t="s">
        <v>10</v>
      </c>
      <c r="H15" s="14" t="s">
        <v>11</v>
      </c>
      <c r="I15" s="14" t="s">
        <v>22</v>
      </c>
    </row>
    <row r="16" spans="1:9" ht="20" x14ac:dyDescent="0.35">
      <c r="A16" s="117">
        <v>15</v>
      </c>
      <c r="B16" s="122" t="s">
        <v>118</v>
      </c>
      <c r="C16" s="123" t="s">
        <v>8</v>
      </c>
      <c r="D16" s="14">
        <v>600</v>
      </c>
      <c r="E16" s="14" t="s">
        <v>567</v>
      </c>
      <c r="F16" s="14">
        <v>1</v>
      </c>
      <c r="G16" s="14" t="s">
        <v>10</v>
      </c>
      <c r="H16" s="14" t="s">
        <v>11</v>
      </c>
      <c r="I16" s="14" t="s">
        <v>22</v>
      </c>
    </row>
    <row r="17" spans="1:9" ht="20" x14ac:dyDescent="0.35">
      <c r="A17" s="117">
        <v>16</v>
      </c>
      <c r="B17" s="122" t="s">
        <v>119</v>
      </c>
      <c r="C17" s="123" t="s">
        <v>8</v>
      </c>
      <c r="D17" s="14">
        <v>600</v>
      </c>
      <c r="E17" s="14" t="s">
        <v>567</v>
      </c>
      <c r="F17" s="14">
        <v>1</v>
      </c>
      <c r="G17" s="14" t="s">
        <v>10</v>
      </c>
      <c r="H17" s="14" t="s">
        <v>11</v>
      </c>
      <c r="I17" s="14" t="s">
        <v>22</v>
      </c>
    </row>
    <row r="18" spans="1:9" ht="20" x14ac:dyDescent="0.35">
      <c r="A18" s="117">
        <v>17</v>
      </c>
      <c r="B18" s="122" t="s">
        <v>120</v>
      </c>
      <c r="C18" s="123" t="s">
        <v>8</v>
      </c>
      <c r="D18" s="14">
        <v>600</v>
      </c>
      <c r="E18" s="14" t="s">
        <v>567</v>
      </c>
      <c r="F18" s="14">
        <v>1</v>
      </c>
      <c r="G18" s="14" t="s">
        <v>10</v>
      </c>
      <c r="H18" s="14" t="s">
        <v>11</v>
      </c>
      <c r="I18" s="14" t="s">
        <v>22</v>
      </c>
    </row>
    <row r="19" spans="1:9" ht="20" x14ac:dyDescent="0.35">
      <c r="A19" s="117">
        <v>18</v>
      </c>
      <c r="B19" s="124" t="s">
        <v>123</v>
      </c>
      <c r="C19" s="123" t="s">
        <v>8</v>
      </c>
      <c r="D19" s="14">
        <v>600</v>
      </c>
      <c r="E19" s="14" t="s">
        <v>567</v>
      </c>
      <c r="F19" s="14">
        <v>1</v>
      </c>
      <c r="G19" s="14" t="s">
        <v>10</v>
      </c>
      <c r="H19" s="14" t="s">
        <v>11</v>
      </c>
      <c r="I19" s="14" t="s">
        <v>22</v>
      </c>
    </row>
    <row r="20" spans="1:9" ht="20" x14ac:dyDescent="0.35">
      <c r="A20" s="117">
        <v>19</v>
      </c>
      <c r="B20" s="124" t="s">
        <v>124</v>
      </c>
      <c r="C20" s="123" t="s">
        <v>8</v>
      </c>
      <c r="D20" s="14">
        <v>600</v>
      </c>
      <c r="E20" s="14" t="s">
        <v>567</v>
      </c>
      <c r="F20" s="14">
        <v>1</v>
      </c>
      <c r="G20" s="14" t="s">
        <v>10</v>
      </c>
      <c r="H20" s="14" t="s">
        <v>11</v>
      </c>
      <c r="I20" s="14" t="s">
        <v>22</v>
      </c>
    </row>
    <row r="21" spans="1:9" ht="20" x14ac:dyDescent="0.35">
      <c r="A21" s="117">
        <v>20</v>
      </c>
      <c r="B21" s="124" t="s">
        <v>128</v>
      </c>
      <c r="C21" s="123" t="s">
        <v>8</v>
      </c>
      <c r="D21" s="14">
        <v>600</v>
      </c>
      <c r="E21" s="14" t="s">
        <v>567</v>
      </c>
      <c r="F21" s="14">
        <v>1</v>
      </c>
      <c r="G21" s="14" t="s">
        <v>10</v>
      </c>
      <c r="H21" s="14" t="s">
        <v>11</v>
      </c>
      <c r="I21" s="14" t="s">
        <v>22</v>
      </c>
    </row>
    <row r="22" spans="1:9" ht="20" x14ac:dyDescent="0.35">
      <c r="A22" s="117">
        <v>21</v>
      </c>
      <c r="B22" s="124" t="s">
        <v>130</v>
      </c>
      <c r="C22" s="123" t="s">
        <v>8</v>
      </c>
      <c r="D22" s="14">
        <v>600</v>
      </c>
      <c r="E22" s="14" t="s">
        <v>567</v>
      </c>
      <c r="F22" s="14">
        <v>1</v>
      </c>
      <c r="G22" s="14" t="s">
        <v>10</v>
      </c>
      <c r="H22" s="14" t="s">
        <v>11</v>
      </c>
      <c r="I22" s="14" t="s">
        <v>22</v>
      </c>
    </row>
    <row r="23" spans="1:9" ht="20" x14ac:dyDescent="0.35">
      <c r="A23" s="117">
        <v>22</v>
      </c>
      <c r="B23" s="122" t="s">
        <v>192</v>
      </c>
      <c r="C23" s="123" t="s">
        <v>8</v>
      </c>
      <c r="D23" s="14">
        <v>600</v>
      </c>
      <c r="E23" s="14" t="s">
        <v>567</v>
      </c>
      <c r="F23" s="14">
        <v>1</v>
      </c>
      <c r="G23" s="14" t="s">
        <v>10</v>
      </c>
      <c r="H23" s="14" t="s">
        <v>11</v>
      </c>
      <c r="I23" s="14" t="s">
        <v>22</v>
      </c>
    </row>
    <row r="24" spans="1:9" ht="20" x14ac:dyDescent="0.35">
      <c r="A24" s="117">
        <v>23</v>
      </c>
      <c r="B24" s="122" t="s">
        <v>195</v>
      </c>
      <c r="C24" s="123" t="s">
        <v>8</v>
      </c>
      <c r="D24" s="14">
        <v>600</v>
      </c>
      <c r="E24" s="14" t="s">
        <v>567</v>
      </c>
      <c r="F24" s="14">
        <v>1</v>
      </c>
      <c r="G24" s="14" t="s">
        <v>10</v>
      </c>
      <c r="H24" s="14" t="s">
        <v>11</v>
      </c>
      <c r="I24" s="14" t="s">
        <v>22</v>
      </c>
    </row>
    <row r="25" spans="1:9" ht="20" x14ac:dyDescent="0.35">
      <c r="A25" s="117">
        <v>24</v>
      </c>
      <c r="B25" s="122" t="s">
        <v>203</v>
      </c>
      <c r="C25" s="123" t="s">
        <v>8</v>
      </c>
      <c r="D25" s="14">
        <v>600</v>
      </c>
      <c r="E25" s="14" t="s">
        <v>567</v>
      </c>
      <c r="F25" s="14">
        <v>1</v>
      </c>
      <c r="G25" s="14" t="s">
        <v>10</v>
      </c>
      <c r="H25" s="14" t="s">
        <v>11</v>
      </c>
      <c r="I25" s="14" t="s">
        <v>22</v>
      </c>
    </row>
    <row r="26" spans="1:9" ht="20" x14ac:dyDescent="0.35">
      <c r="A26" s="117">
        <v>25</v>
      </c>
      <c r="B26" s="122" t="s">
        <v>219</v>
      </c>
      <c r="C26" s="123" t="s">
        <v>8</v>
      </c>
      <c r="D26" s="14">
        <v>600</v>
      </c>
      <c r="E26" s="14" t="s">
        <v>567</v>
      </c>
      <c r="F26" s="14">
        <v>1</v>
      </c>
      <c r="G26" s="14" t="s">
        <v>10</v>
      </c>
      <c r="H26" s="14" t="s">
        <v>11</v>
      </c>
      <c r="I26" s="14" t="s">
        <v>22</v>
      </c>
    </row>
    <row r="27" spans="1:9" ht="20" x14ac:dyDescent="0.35">
      <c r="A27" s="117">
        <v>26</v>
      </c>
      <c r="B27" s="124" t="s">
        <v>228</v>
      </c>
      <c r="C27" s="123" t="s">
        <v>8</v>
      </c>
      <c r="D27" s="14">
        <v>600</v>
      </c>
      <c r="E27" s="14" t="s">
        <v>567</v>
      </c>
      <c r="F27" s="14">
        <v>1</v>
      </c>
      <c r="G27" s="14" t="s">
        <v>10</v>
      </c>
      <c r="H27" s="14" t="s">
        <v>11</v>
      </c>
      <c r="I27" s="14" t="s">
        <v>22</v>
      </c>
    </row>
    <row r="28" spans="1:9" ht="20" x14ac:dyDescent="0.35">
      <c r="A28" s="117">
        <v>27</v>
      </c>
      <c r="B28" s="122" t="s">
        <v>248</v>
      </c>
      <c r="C28" s="123" t="s">
        <v>8</v>
      </c>
      <c r="D28" s="14">
        <v>600</v>
      </c>
      <c r="E28" s="14" t="s">
        <v>567</v>
      </c>
      <c r="F28" s="14">
        <v>1</v>
      </c>
      <c r="G28" s="14" t="s">
        <v>10</v>
      </c>
      <c r="H28" s="14" t="s">
        <v>11</v>
      </c>
      <c r="I28" s="14" t="s">
        <v>22</v>
      </c>
    </row>
    <row r="29" spans="1:9" ht="20" x14ac:dyDescent="0.35">
      <c r="A29" s="117">
        <v>28</v>
      </c>
      <c r="B29" s="122" t="s">
        <v>248</v>
      </c>
      <c r="C29" s="123" t="s">
        <v>8</v>
      </c>
      <c r="D29" s="14">
        <v>600</v>
      </c>
      <c r="E29" s="14" t="s">
        <v>567</v>
      </c>
      <c r="F29" s="14">
        <v>1</v>
      </c>
      <c r="G29" s="14" t="s">
        <v>10</v>
      </c>
      <c r="H29" s="14" t="s">
        <v>11</v>
      </c>
      <c r="I29" s="14" t="s">
        <v>22</v>
      </c>
    </row>
    <row r="30" spans="1:9" ht="20" x14ac:dyDescent="0.35">
      <c r="A30" s="117">
        <v>29</v>
      </c>
      <c r="B30" s="124" t="s">
        <v>260</v>
      </c>
      <c r="C30" s="123" t="s">
        <v>8</v>
      </c>
      <c r="D30" s="14">
        <v>600</v>
      </c>
      <c r="E30" s="14" t="s">
        <v>567</v>
      </c>
      <c r="F30" s="14">
        <v>1</v>
      </c>
      <c r="G30" s="14" t="s">
        <v>10</v>
      </c>
      <c r="H30" s="14" t="s">
        <v>11</v>
      </c>
      <c r="I30" s="14" t="s">
        <v>22</v>
      </c>
    </row>
    <row r="31" spans="1:9" ht="20" x14ac:dyDescent="0.35">
      <c r="A31" s="117">
        <v>30</v>
      </c>
      <c r="B31" s="124" t="s">
        <v>262</v>
      </c>
      <c r="C31" s="123" t="s">
        <v>8</v>
      </c>
      <c r="D31" s="14">
        <v>600</v>
      </c>
      <c r="E31" s="14" t="s">
        <v>567</v>
      </c>
      <c r="F31" s="14">
        <v>1</v>
      </c>
      <c r="G31" s="14" t="s">
        <v>10</v>
      </c>
      <c r="H31" s="14" t="s">
        <v>11</v>
      </c>
      <c r="I31" s="14" t="s">
        <v>22</v>
      </c>
    </row>
    <row r="32" spans="1:9" ht="20" x14ac:dyDescent="0.35">
      <c r="A32" s="117">
        <v>31</v>
      </c>
      <c r="B32" s="122" t="s">
        <v>265</v>
      </c>
      <c r="C32" s="123" t="s">
        <v>8</v>
      </c>
      <c r="D32" s="14">
        <v>600</v>
      </c>
      <c r="E32" s="14" t="s">
        <v>567</v>
      </c>
      <c r="F32" s="14">
        <v>1</v>
      </c>
      <c r="G32" s="14" t="s">
        <v>10</v>
      </c>
      <c r="H32" s="14" t="s">
        <v>11</v>
      </c>
      <c r="I32" s="14" t="s">
        <v>22</v>
      </c>
    </row>
    <row r="33" spans="1:9" ht="20" x14ac:dyDescent="0.35">
      <c r="A33" s="117">
        <v>32</v>
      </c>
      <c r="B33" s="124" t="s">
        <v>266</v>
      </c>
      <c r="C33" s="123" t="s">
        <v>8</v>
      </c>
      <c r="D33" s="14">
        <v>600</v>
      </c>
      <c r="E33" s="14" t="s">
        <v>567</v>
      </c>
      <c r="F33" s="14">
        <v>1</v>
      </c>
      <c r="G33" s="14" t="s">
        <v>10</v>
      </c>
      <c r="H33" s="14" t="s">
        <v>11</v>
      </c>
      <c r="I33" s="14" t="s">
        <v>22</v>
      </c>
    </row>
    <row r="34" spans="1:9" ht="20" x14ac:dyDescent="0.35">
      <c r="A34" s="117">
        <v>33</v>
      </c>
      <c r="B34" s="124" t="s">
        <v>270</v>
      </c>
      <c r="C34" s="123" t="s">
        <v>8</v>
      </c>
      <c r="D34" s="14">
        <v>600</v>
      </c>
      <c r="E34" s="14" t="s">
        <v>567</v>
      </c>
      <c r="F34" s="14">
        <v>1</v>
      </c>
      <c r="G34" s="14" t="s">
        <v>10</v>
      </c>
      <c r="H34" s="14" t="s">
        <v>11</v>
      </c>
      <c r="I34" s="14" t="s">
        <v>22</v>
      </c>
    </row>
    <row r="35" spans="1:9" ht="20" x14ac:dyDescent="0.35">
      <c r="A35" s="117">
        <v>34</v>
      </c>
      <c r="B35" s="122" t="s">
        <v>271</v>
      </c>
      <c r="C35" s="123" t="s">
        <v>8</v>
      </c>
      <c r="D35" s="14">
        <v>600</v>
      </c>
      <c r="E35" s="14" t="s">
        <v>567</v>
      </c>
      <c r="F35" s="14">
        <v>1</v>
      </c>
      <c r="G35" s="14" t="s">
        <v>10</v>
      </c>
      <c r="H35" s="14" t="s">
        <v>11</v>
      </c>
      <c r="I35" s="14" t="s">
        <v>22</v>
      </c>
    </row>
    <row r="36" spans="1:9" ht="20" x14ac:dyDescent="0.35">
      <c r="A36" s="117">
        <v>35</v>
      </c>
      <c r="B36" s="122" t="s">
        <v>272</v>
      </c>
      <c r="C36" s="123" t="s">
        <v>8</v>
      </c>
      <c r="D36" s="14">
        <v>600</v>
      </c>
      <c r="E36" s="14" t="s">
        <v>567</v>
      </c>
      <c r="F36" s="14">
        <v>1</v>
      </c>
      <c r="G36" s="14" t="s">
        <v>10</v>
      </c>
      <c r="H36" s="14" t="s">
        <v>11</v>
      </c>
      <c r="I36" s="14" t="s">
        <v>22</v>
      </c>
    </row>
    <row r="37" spans="1:9" ht="20" x14ac:dyDescent="0.35">
      <c r="A37" s="117">
        <v>36</v>
      </c>
      <c r="B37" s="122" t="s">
        <v>273</v>
      </c>
      <c r="C37" s="123" t="s">
        <v>8</v>
      </c>
      <c r="D37" s="14">
        <v>600</v>
      </c>
      <c r="E37" s="14" t="s">
        <v>567</v>
      </c>
      <c r="F37" s="14">
        <v>1</v>
      </c>
      <c r="G37" s="14" t="s">
        <v>10</v>
      </c>
      <c r="H37" s="14" t="s">
        <v>11</v>
      </c>
      <c r="I37" s="14" t="s">
        <v>22</v>
      </c>
    </row>
    <row r="38" spans="1:9" ht="20" x14ac:dyDescent="0.35">
      <c r="A38" s="117">
        <v>37</v>
      </c>
      <c r="B38" s="122" t="s">
        <v>290</v>
      </c>
      <c r="C38" s="123" t="s">
        <v>8</v>
      </c>
      <c r="D38" s="14">
        <v>600</v>
      </c>
      <c r="E38" s="14" t="s">
        <v>567</v>
      </c>
      <c r="F38" s="14">
        <v>1</v>
      </c>
      <c r="G38" s="14" t="s">
        <v>10</v>
      </c>
      <c r="H38" s="14" t="s">
        <v>11</v>
      </c>
      <c r="I38" s="14" t="s">
        <v>22</v>
      </c>
    </row>
    <row r="39" spans="1:9" ht="20" x14ac:dyDescent="0.35">
      <c r="A39" s="117">
        <v>38</v>
      </c>
      <c r="B39" s="122" t="s">
        <v>291</v>
      </c>
      <c r="C39" s="123" t="s">
        <v>8</v>
      </c>
      <c r="D39" s="14">
        <v>600</v>
      </c>
      <c r="E39" s="14" t="s">
        <v>567</v>
      </c>
      <c r="F39" s="14">
        <v>1</v>
      </c>
      <c r="G39" s="14" t="s">
        <v>10</v>
      </c>
      <c r="H39" s="14" t="s">
        <v>11</v>
      </c>
      <c r="I39" s="14" t="s">
        <v>22</v>
      </c>
    </row>
    <row r="40" spans="1:9" ht="20" x14ac:dyDescent="0.35">
      <c r="A40" s="117">
        <v>39</v>
      </c>
      <c r="B40" s="122" t="s">
        <v>292</v>
      </c>
      <c r="C40" s="123" t="s">
        <v>8</v>
      </c>
      <c r="D40" s="14">
        <v>600</v>
      </c>
      <c r="E40" s="14" t="s">
        <v>567</v>
      </c>
      <c r="F40" s="14">
        <v>1</v>
      </c>
      <c r="G40" s="14" t="s">
        <v>10</v>
      </c>
      <c r="H40" s="14" t="s">
        <v>11</v>
      </c>
      <c r="I40" s="14" t="s">
        <v>22</v>
      </c>
    </row>
    <row r="41" spans="1:9" ht="20" x14ac:dyDescent="0.35">
      <c r="A41" s="117">
        <v>40</v>
      </c>
      <c r="B41" s="122" t="s">
        <v>297</v>
      </c>
      <c r="C41" s="123" t="s">
        <v>8</v>
      </c>
      <c r="D41" s="14">
        <v>600</v>
      </c>
      <c r="E41" s="14" t="s">
        <v>567</v>
      </c>
      <c r="F41" s="14">
        <v>1</v>
      </c>
      <c r="G41" s="14" t="s">
        <v>10</v>
      </c>
      <c r="H41" s="14" t="s">
        <v>11</v>
      </c>
      <c r="I41" s="14" t="s">
        <v>22</v>
      </c>
    </row>
    <row r="42" spans="1:9" ht="20" x14ac:dyDescent="0.35">
      <c r="A42" s="117">
        <v>41</v>
      </c>
      <c r="B42" s="122" t="s">
        <v>400</v>
      </c>
      <c r="C42" s="123" t="s">
        <v>8</v>
      </c>
      <c r="D42" s="14">
        <v>600</v>
      </c>
      <c r="E42" s="14" t="s">
        <v>567</v>
      </c>
      <c r="F42" s="14">
        <v>1</v>
      </c>
      <c r="G42" s="14" t="s">
        <v>10</v>
      </c>
      <c r="H42" s="14" t="s">
        <v>11</v>
      </c>
      <c r="I42" s="14" t="s">
        <v>22</v>
      </c>
    </row>
    <row r="43" spans="1:9" ht="20" x14ac:dyDescent="0.35">
      <c r="A43" s="117">
        <v>42</v>
      </c>
      <c r="B43" s="122" t="s">
        <v>397</v>
      </c>
      <c r="C43" s="123" t="s">
        <v>8</v>
      </c>
      <c r="D43" s="14">
        <v>600</v>
      </c>
      <c r="E43" s="14" t="s">
        <v>567</v>
      </c>
      <c r="F43" s="14">
        <v>1</v>
      </c>
      <c r="G43" s="14" t="s">
        <v>10</v>
      </c>
      <c r="H43" s="14" t="s">
        <v>11</v>
      </c>
      <c r="I43" s="14" t="s">
        <v>22</v>
      </c>
    </row>
    <row r="44" spans="1:9" ht="20" x14ac:dyDescent="0.35">
      <c r="A44" s="117">
        <v>43</v>
      </c>
      <c r="B44" s="122" t="s">
        <v>403</v>
      </c>
      <c r="C44" s="123" t="s">
        <v>8</v>
      </c>
      <c r="D44" s="14">
        <v>600</v>
      </c>
      <c r="E44" s="14" t="s">
        <v>567</v>
      </c>
      <c r="F44" s="14">
        <v>1</v>
      </c>
      <c r="G44" s="14" t="s">
        <v>10</v>
      </c>
      <c r="H44" s="14" t="s">
        <v>11</v>
      </c>
      <c r="I44" s="14" t="s">
        <v>22</v>
      </c>
    </row>
    <row r="45" spans="1:9" ht="20" x14ac:dyDescent="0.35">
      <c r="A45" s="117">
        <v>44</v>
      </c>
      <c r="B45" s="122" t="s">
        <v>408</v>
      </c>
      <c r="C45" s="123" t="s">
        <v>8</v>
      </c>
      <c r="D45" s="14">
        <v>600</v>
      </c>
      <c r="E45" s="14" t="s">
        <v>567</v>
      </c>
      <c r="F45" s="14">
        <v>1</v>
      </c>
      <c r="G45" s="14" t="s">
        <v>10</v>
      </c>
      <c r="H45" s="14" t="s">
        <v>11</v>
      </c>
      <c r="I45" s="14" t="s">
        <v>22</v>
      </c>
    </row>
    <row r="46" spans="1:9" ht="20" x14ac:dyDescent="0.35">
      <c r="A46" s="117">
        <v>45</v>
      </c>
      <c r="B46" s="122" t="s">
        <v>410</v>
      </c>
      <c r="C46" s="123" t="s">
        <v>8</v>
      </c>
      <c r="D46" s="14">
        <v>600</v>
      </c>
      <c r="E46" s="14" t="s">
        <v>567</v>
      </c>
      <c r="F46" s="14">
        <v>1</v>
      </c>
      <c r="G46" s="14" t="s">
        <v>10</v>
      </c>
      <c r="H46" s="14" t="s">
        <v>11</v>
      </c>
      <c r="I46" s="14" t="s">
        <v>22</v>
      </c>
    </row>
    <row r="47" spans="1:9" ht="20" x14ac:dyDescent="0.35">
      <c r="A47" s="117">
        <v>46</v>
      </c>
      <c r="B47" s="122" t="s">
        <v>411</v>
      </c>
      <c r="C47" s="123" t="s">
        <v>8</v>
      </c>
      <c r="D47" s="14">
        <v>600</v>
      </c>
      <c r="E47" s="14" t="s">
        <v>567</v>
      </c>
      <c r="F47" s="14">
        <v>1</v>
      </c>
      <c r="G47" s="14" t="s">
        <v>10</v>
      </c>
      <c r="H47" s="14" t="s">
        <v>11</v>
      </c>
      <c r="I47" s="14" t="s">
        <v>22</v>
      </c>
    </row>
    <row r="48" spans="1:9" ht="20" x14ac:dyDescent="0.35">
      <c r="A48" s="117">
        <v>47</v>
      </c>
      <c r="B48" s="122" t="s">
        <v>419</v>
      </c>
      <c r="C48" s="123" t="s">
        <v>8</v>
      </c>
      <c r="D48" s="14">
        <v>600</v>
      </c>
      <c r="E48" s="14" t="s">
        <v>567</v>
      </c>
      <c r="F48" s="14">
        <v>1</v>
      </c>
      <c r="G48" s="14" t="s">
        <v>10</v>
      </c>
      <c r="H48" s="14" t="s">
        <v>11</v>
      </c>
      <c r="I48" s="14" t="s">
        <v>22</v>
      </c>
    </row>
    <row r="49" spans="1:9" ht="20" x14ac:dyDescent="0.35">
      <c r="A49" s="117">
        <v>48</v>
      </c>
      <c r="B49" s="122" t="s">
        <v>420</v>
      </c>
      <c r="C49" s="123" t="s">
        <v>8</v>
      </c>
      <c r="D49" s="14">
        <v>600</v>
      </c>
      <c r="E49" s="14" t="s">
        <v>567</v>
      </c>
      <c r="F49" s="14">
        <v>1</v>
      </c>
      <c r="G49" s="14" t="s">
        <v>10</v>
      </c>
      <c r="H49" s="14" t="s">
        <v>11</v>
      </c>
      <c r="I49" s="14" t="s">
        <v>22</v>
      </c>
    </row>
    <row r="50" spans="1:9" ht="20" x14ac:dyDescent="0.35">
      <c r="A50" s="117">
        <v>49</v>
      </c>
      <c r="B50" s="122" t="s">
        <v>427</v>
      </c>
      <c r="C50" s="123" t="s">
        <v>8</v>
      </c>
      <c r="D50" s="14">
        <v>600</v>
      </c>
      <c r="E50" s="14" t="s">
        <v>567</v>
      </c>
      <c r="F50" s="14">
        <v>1</v>
      </c>
      <c r="G50" s="14" t="s">
        <v>10</v>
      </c>
      <c r="H50" s="14" t="s">
        <v>11</v>
      </c>
      <c r="I50" s="14" t="s">
        <v>22</v>
      </c>
    </row>
    <row r="51" spans="1:9" ht="20" x14ac:dyDescent="0.35">
      <c r="A51" s="117">
        <v>50</v>
      </c>
      <c r="B51" s="122" t="s">
        <v>428</v>
      </c>
      <c r="C51" s="123" t="s">
        <v>8</v>
      </c>
      <c r="D51" s="14">
        <v>600</v>
      </c>
      <c r="E51" s="14" t="s">
        <v>567</v>
      </c>
      <c r="F51" s="14">
        <v>1</v>
      </c>
      <c r="G51" s="14" t="s">
        <v>10</v>
      </c>
      <c r="H51" s="14" t="s">
        <v>11</v>
      </c>
      <c r="I51" s="14" t="s">
        <v>22</v>
      </c>
    </row>
    <row r="52" spans="1:9" ht="20" x14ac:dyDescent="0.35">
      <c r="A52" s="117">
        <v>51</v>
      </c>
      <c r="B52" s="122" t="s">
        <v>431</v>
      </c>
      <c r="C52" s="123" t="s">
        <v>8</v>
      </c>
      <c r="D52" s="14">
        <v>600</v>
      </c>
      <c r="E52" s="14" t="s">
        <v>567</v>
      </c>
      <c r="F52" s="14">
        <v>1</v>
      </c>
      <c r="G52" s="14" t="s">
        <v>10</v>
      </c>
      <c r="H52" s="14" t="s">
        <v>11</v>
      </c>
      <c r="I52" s="14" t="s">
        <v>22</v>
      </c>
    </row>
    <row r="53" spans="1:9" ht="20" x14ac:dyDescent="0.35">
      <c r="A53" s="117">
        <v>52</v>
      </c>
      <c r="B53" s="122" t="s">
        <v>432</v>
      </c>
      <c r="C53" s="123" t="s">
        <v>8</v>
      </c>
      <c r="D53" s="14">
        <v>600</v>
      </c>
      <c r="E53" s="14" t="s">
        <v>567</v>
      </c>
      <c r="F53" s="14">
        <v>1</v>
      </c>
      <c r="G53" s="14" t="s">
        <v>10</v>
      </c>
      <c r="H53" s="14" t="s">
        <v>11</v>
      </c>
      <c r="I53" s="14" t="s">
        <v>22</v>
      </c>
    </row>
    <row r="54" spans="1:9" ht="20" x14ac:dyDescent="0.35">
      <c r="A54" s="117">
        <v>53</v>
      </c>
      <c r="B54" s="122" t="s">
        <v>453</v>
      </c>
      <c r="C54" s="123" t="s">
        <v>8</v>
      </c>
      <c r="D54" s="14">
        <v>600</v>
      </c>
      <c r="E54" s="14" t="s">
        <v>567</v>
      </c>
      <c r="F54" s="14">
        <v>1</v>
      </c>
      <c r="G54" s="14" t="s">
        <v>10</v>
      </c>
      <c r="H54" s="14" t="s">
        <v>11</v>
      </c>
      <c r="I54" s="14" t="s">
        <v>22</v>
      </c>
    </row>
    <row r="55" spans="1:9" ht="20" x14ac:dyDescent="0.35">
      <c r="A55" s="117">
        <v>54</v>
      </c>
      <c r="B55" s="122" t="s">
        <v>454</v>
      </c>
      <c r="C55" s="123" t="s">
        <v>8</v>
      </c>
      <c r="D55" s="14">
        <v>600</v>
      </c>
      <c r="E55" s="14" t="s">
        <v>567</v>
      </c>
      <c r="F55" s="14">
        <v>1</v>
      </c>
      <c r="G55" s="14" t="s">
        <v>10</v>
      </c>
      <c r="H55" s="14" t="s">
        <v>11</v>
      </c>
      <c r="I55" s="14" t="s">
        <v>22</v>
      </c>
    </row>
    <row r="56" spans="1:9" ht="20" x14ac:dyDescent="0.35">
      <c r="A56" s="117">
        <v>55</v>
      </c>
      <c r="B56" s="122" t="s">
        <v>460</v>
      </c>
      <c r="C56" s="123" t="s">
        <v>8</v>
      </c>
      <c r="D56" s="14">
        <v>600</v>
      </c>
      <c r="E56" s="14" t="s">
        <v>567</v>
      </c>
      <c r="F56" s="14">
        <v>1</v>
      </c>
      <c r="G56" s="14" t="s">
        <v>10</v>
      </c>
      <c r="H56" s="14" t="s">
        <v>11</v>
      </c>
      <c r="I56" s="14" t="s">
        <v>22</v>
      </c>
    </row>
    <row r="57" spans="1:9" ht="20" x14ac:dyDescent="0.35">
      <c r="A57" s="117">
        <v>56</v>
      </c>
      <c r="B57" s="122" t="s">
        <v>461</v>
      </c>
      <c r="C57" s="123" t="s">
        <v>8</v>
      </c>
      <c r="D57" s="14">
        <v>600</v>
      </c>
      <c r="E57" s="14" t="s">
        <v>567</v>
      </c>
      <c r="F57" s="14">
        <v>1</v>
      </c>
      <c r="G57" s="14" t="s">
        <v>10</v>
      </c>
      <c r="H57" s="14"/>
      <c r="I57" s="14" t="s">
        <v>22</v>
      </c>
    </row>
    <row r="58" spans="1:9" ht="20" x14ac:dyDescent="0.35">
      <c r="A58" s="117">
        <v>57</v>
      </c>
      <c r="B58" s="122" t="s">
        <v>465</v>
      </c>
      <c r="C58" s="123" t="s">
        <v>8</v>
      </c>
      <c r="D58" s="14">
        <v>600</v>
      </c>
      <c r="E58" s="14" t="s">
        <v>567</v>
      </c>
      <c r="F58" s="14">
        <v>1</v>
      </c>
      <c r="G58" s="14" t="s">
        <v>10</v>
      </c>
      <c r="H58" s="14" t="s">
        <v>11</v>
      </c>
      <c r="I58" s="14" t="s">
        <v>22</v>
      </c>
    </row>
    <row r="59" spans="1:9" ht="20" x14ac:dyDescent="0.35">
      <c r="A59" s="117">
        <v>58</v>
      </c>
      <c r="B59" s="122" t="s">
        <v>474</v>
      </c>
      <c r="C59" s="123" t="s">
        <v>8</v>
      </c>
      <c r="D59" s="14">
        <v>600</v>
      </c>
      <c r="E59" s="14" t="s">
        <v>567</v>
      </c>
      <c r="F59" s="14">
        <v>1</v>
      </c>
      <c r="G59" s="14" t="s">
        <v>10</v>
      </c>
      <c r="H59" s="14" t="s">
        <v>11</v>
      </c>
      <c r="I59" s="14" t="s">
        <v>22</v>
      </c>
    </row>
    <row r="60" spans="1:9" ht="20" x14ac:dyDescent="0.35">
      <c r="A60" s="117">
        <v>59</v>
      </c>
      <c r="B60" s="122" t="s">
        <v>476</v>
      </c>
      <c r="C60" s="123" t="s">
        <v>8</v>
      </c>
      <c r="D60" s="14">
        <v>600</v>
      </c>
      <c r="E60" s="14" t="s">
        <v>567</v>
      </c>
      <c r="F60" s="14">
        <v>1</v>
      </c>
      <c r="G60" s="14" t="s">
        <v>10</v>
      </c>
      <c r="H60" s="14" t="s">
        <v>11</v>
      </c>
      <c r="I60" s="14" t="s">
        <v>22</v>
      </c>
    </row>
    <row r="61" spans="1:9" ht="20" x14ac:dyDescent="0.35">
      <c r="A61" s="117">
        <v>60</v>
      </c>
      <c r="B61" s="122" t="s">
        <v>255</v>
      </c>
      <c r="C61" s="123" t="s">
        <v>57</v>
      </c>
      <c r="D61" s="14">
        <v>600</v>
      </c>
      <c r="E61" s="14" t="s">
        <v>567</v>
      </c>
      <c r="F61" s="14">
        <v>1</v>
      </c>
      <c r="G61" s="14" t="s">
        <v>10</v>
      </c>
      <c r="H61" s="14" t="s">
        <v>11</v>
      </c>
      <c r="I61" s="14" t="s">
        <v>22</v>
      </c>
    </row>
    <row r="62" spans="1:9" ht="20" x14ac:dyDescent="0.35">
      <c r="A62" s="117">
        <v>61</v>
      </c>
      <c r="B62" s="122" t="s">
        <v>75</v>
      </c>
      <c r="C62" s="125" t="s">
        <v>57</v>
      </c>
      <c r="D62" s="14">
        <v>600</v>
      </c>
      <c r="E62" s="14" t="s">
        <v>567</v>
      </c>
      <c r="F62" s="14">
        <v>1</v>
      </c>
      <c r="G62" s="14" t="s">
        <v>10</v>
      </c>
      <c r="H62" s="14" t="s">
        <v>11</v>
      </c>
      <c r="I62" s="14" t="s">
        <v>22</v>
      </c>
    </row>
    <row r="63" spans="1:9" ht="20" x14ac:dyDescent="0.35">
      <c r="A63" s="117">
        <v>62</v>
      </c>
      <c r="B63" s="122" t="s">
        <v>74</v>
      </c>
      <c r="C63" s="125" t="s">
        <v>57</v>
      </c>
      <c r="D63" s="14">
        <v>600</v>
      </c>
      <c r="E63" s="14" t="s">
        <v>567</v>
      </c>
      <c r="F63" s="14">
        <v>1</v>
      </c>
      <c r="G63" s="14" t="s">
        <v>10</v>
      </c>
      <c r="H63" s="14" t="s">
        <v>11</v>
      </c>
      <c r="I63" s="14" t="s">
        <v>22</v>
      </c>
    </row>
    <row r="64" spans="1:9" ht="20" x14ac:dyDescent="0.35">
      <c r="A64" s="117">
        <v>63</v>
      </c>
      <c r="B64" s="122" t="s">
        <v>69</v>
      </c>
      <c r="C64" s="123" t="s">
        <v>57</v>
      </c>
      <c r="D64" s="14">
        <v>600</v>
      </c>
      <c r="E64" s="14" t="s">
        <v>567</v>
      </c>
      <c r="F64" s="14">
        <v>1</v>
      </c>
      <c r="G64" s="14" t="s">
        <v>10</v>
      </c>
      <c r="H64" s="14" t="s">
        <v>11</v>
      </c>
      <c r="I64" s="14" t="s">
        <v>22</v>
      </c>
    </row>
    <row r="65" spans="1:9" ht="20" x14ac:dyDescent="0.35">
      <c r="A65" s="117">
        <v>64</v>
      </c>
      <c r="B65" s="122" t="s">
        <v>377</v>
      </c>
      <c r="C65" s="123" t="s">
        <v>57</v>
      </c>
      <c r="D65" s="14">
        <v>600</v>
      </c>
      <c r="E65" s="14" t="s">
        <v>567</v>
      </c>
      <c r="F65" s="14">
        <v>1</v>
      </c>
      <c r="G65" s="14" t="s">
        <v>10</v>
      </c>
      <c r="H65" s="14" t="s">
        <v>11</v>
      </c>
      <c r="I65" s="14" t="s">
        <v>22</v>
      </c>
    </row>
    <row r="66" spans="1:9" ht="20" x14ac:dyDescent="0.35">
      <c r="A66" s="117">
        <v>65</v>
      </c>
      <c r="B66" s="122" t="s">
        <v>183</v>
      </c>
      <c r="C66" s="123" t="s">
        <v>57</v>
      </c>
      <c r="D66" s="14">
        <v>600</v>
      </c>
      <c r="E66" s="14" t="s">
        <v>567</v>
      </c>
      <c r="F66" s="14">
        <v>1</v>
      </c>
      <c r="G66" s="14" t="s">
        <v>10</v>
      </c>
      <c r="H66" s="14" t="s">
        <v>11</v>
      </c>
      <c r="I66" s="14" t="s">
        <v>22</v>
      </c>
    </row>
    <row r="67" spans="1:9" ht="20" x14ac:dyDescent="0.35">
      <c r="A67" s="117">
        <v>66</v>
      </c>
      <c r="B67" s="122" t="s">
        <v>178</v>
      </c>
      <c r="C67" s="123" t="s">
        <v>57</v>
      </c>
      <c r="D67" s="14">
        <v>600</v>
      </c>
      <c r="E67" s="14" t="s">
        <v>567</v>
      </c>
      <c r="F67" s="14">
        <v>1</v>
      </c>
      <c r="G67" s="14" t="s">
        <v>10</v>
      </c>
      <c r="H67" s="14" t="s">
        <v>11</v>
      </c>
      <c r="I67" s="14" t="s">
        <v>22</v>
      </c>
    </row>
    <row r="68" spans="1:9" ht="20" x14ac:dyDescent="0.35">
      <c r="A68" s="117">
        <v>67</v>
      </c>
      <c r="B68" s="122" t="s">
        <v>169</v>
      </c>
      <c r="C68" s="123" t="s">
        <v>57</v>
      </c>
      <c r="D68" s="14">
        <v>600</v>
      </c>
      <c r="E68" s="14" t="s">
        <v>567</v>
      </c>
      <c r="F68" s="14">
        <v>1</v>
      </c>
      <c r="G68" s="14" t="s">
        <v>10</v>
      </c>
      <c r="H68" s="14" t="s">
        <v>11</v>
      </c>
      <c r="I68" s="14" t="s">
        <v>22</v>
      </c>
    </row>
    <row r="69" spans="1:9" ht="20" x14ac:dyDescent="0.35">
      <c r="A69" s="117">
        <v>68</v>
      </c>
      <c r="B69" s="122" t="s">
        <v>166</v>
      </c>
      <c r="C69" s="123" t="s">
        <v>57</v>
      </c>
      <c r="D69" s="14">
        <v>600</v>
      </c>
      <c r="E69" s="14" t="s">
        <v>567</v>
      </c>
      <c r="F69" s="14">
        <v>1</v>
      </c>
      <c r="G69" s="14" t="s">
        <v>10</v>
      </c>
      <c r="H69" s="14" t="s">
        <v>11</v>
      </c>
      <c r="I69" s="14" t="s">
        <v>22</v>
      </c>
    </row>
    <row r="70" spans="1:9" ht="20" x14ac:dyDescent="0.35">
      <c r="A70" s="117">
        <v>69</v>
      </c>
      <c r="B70" s="122" t="s">
        <v>164</v>
      </c>
      <c r="C70" s="123" t="s">
        <v>57</v>
      </c>
      <c r="D70" s="14">
        <v>600</v>
      </c>
      <c r="E70" s="14" t="s">
        <v>567</v>
      </c>
      <c r="F70" s="14">
        <v>1</v>
      </c>
      <c r="G70" s="14" t="s">
        <v>10</v>
      </c>
      <c r="H70" s="14" t="s">
        <v>11</v>
      </c>
      <c r="I70" s="14" t="s">
        <v>22</v>
      </c>
    </row>
    <row r="71" spans="1:9" ht="20" x14ac:dyDescent="0.35">
      <c r="A71" s="117">
        <v>70</v>
      </c>
      <c r="B71" s="122" t="s">
        <v>158</v>
      </c>
      <c r="C71" s="123" t="s">
        <v>57</v>
      </c>
      <c r="D71" s="14">
        <v>600</v>
      </c>
      <c r="E71" s="14" t="s">
        <v>567</v>
      </c>
      <c r="F71" s="14">
        <v>1</v>
      </c>
      <c r="G71" s="15" t="s">
        <v>10</v>
      </c>
      <c r="H71" s="14" t="s">
        <v>11</v>
      </c>
      <c r="I71" s="15" t="s">
        <v>22</v>
      </c>
    </row>
    <row r="72" spans="1:9" ht="20.5" thickBot="1" x14ac:dyDescent="0.4">
      <c r="A72" s="117">
        <v>71</v>
      </c>
      <c r="B72" s="126" t="s">
        <v>153</v>
      </c>
      <c r="C72" s="127" t="s">
        <v>57</v>
      </c>
      <c r="D72" s="14">
        <v>600</v>
      </c>
      <c r="E72" s="14" t="s">
        <v>567</v>
      </c>
      <c r="F72" s="14">
        <v>1</v>
      </c>
      <c r="G72" s="14" t="s">
        <v>10</v>
      </c>
      <c r="H72" s="14" t="s">
        <v>11</v>
      </c>
      <c r="I72" s="14" t="s">
        <v>22</v>
      </c>
    </row>
    <row r="73" spans="1:9" ht="20" x14ac:dyDescent="0.35">
      <c r="A73" s="14">
        <v>72</v>
      </c>
      <c r="B73" s="118" t="s">
        <v>130</v>
      </c>
      <c r="C73" s="119" t="s">
        <v>57</v>
      </c>
      <c r="D73" s="14">
        <v>600</v>
      </c>
      <c r="E73" s="14" t="s">
        <v>567</v>
      </c>
      <c r="F73" s="14">
        <v>1</v>
      </c>
      <c r="G73" s="14" t="s">
        <v>10</v>
      </c>
      <c r="H73" s="14" t="s">
        <v>11</v>
      </c>
      <c r="I73" s="14" t="s">
        <v>22</v>
      </c>
    </row>
    <row r="74" spans="1:9" ht="20" x14ac:dyDescent="0.35">
      <c r="A74" s="14">
        <v>73</v>
      </c>
      <c r="B74" s="15" t="s">
        <v>369</v>
      </c>
      <c r="C74" s="14" t="s">
        <v>57</v>
      </c>
      <c r="D74" s="14">
        <v>600</v>
      </c>
      <c r="E74" s="14" t="s">
        <v>567</v>
      </c>
      <c r="F74" s="14">
        <v>1</v>
      </c>
      <c r="G74" s="14" t="s">
        <v>10</v>
      </c>
      <c r="H74" s="14" t="s">
        <v>11</v>
      </c>
      <c r="I74" s="14" t="s">
        <v>22</v>
      </c>
    </row>
    <row r="75" spans="1:9" ht="20" x14ac:dyDescent="0.35">
      <c r="A75" s="14">
        <v>74</v>
      </c>
      <c r="B75" s="15" t="s">
        <v>369</v>
      </c>
      <c r="C75" s="14" t="s">
        <v>57</v>
      </c>
      <c r="D75" s="14">
        <v>600</v>
      </c>
      <c r="E75" s="14" t="s">
        <v>567</v>
      </c>
      <c r="F75" s="14">
        <v>1</v>
      </c>
      <c r="G75" s="14" t="s">
        <v>10</v>
      </c>
      <c r="H75" s="14" t="s">
        <v>11</v>
      </c>
      <c r="I75" s="14" t="s">
        <v>22</v>
      </c>
    </row>
    <row r="76" spans="1:9" ht="20" x14ac:dyDescent="0.35">
      <c r="A76" s="14">
        <v>75</v>
      </c>
      <c r="B76" s="15" t="s">
        <v>367</v>
      </c>
      <c r="C76" s="14" t="s">
        <v>57</v>
      </c>
      <c r="D76" s="14">
        <v>600</v>
      </c>
      <c r="E76" s="14" t="s">
        <v>567</v>
      </c>
      <c r="F76" s="14">
        <v>1</v>
      </c>
      <c r="G76" s="14" t="s">
        <v>10</v>
      </c>
      <c r="H76" s="14" t="s">
        <v>11</v>
      </c>
      <c r="I76" s="14" t="s">
        <v>22</v>
      </c>
    </row>
    <row r="77" spans="1:9" ht="20" x14ac:dyDescent="0.35">
      <c r="A77" s="14">
        <v>76</v>
      </c>
      <c r="B77" s="15" t="s">
        <v>365</v>
      </c>
      <c r="C77" s="14" t="s">
        <v>57</v>
      </c>
      <c r="D77" s="14">
        <v>600</v>
      </c>
      <c r="E77" s="14" t="s">
        <v>567</v>
      </c>
      <c r="F77" s="14">
        <v>1</v>
      </c>
      <c r="G77" s="14" t="s">
        <v>10</v>
      </c>
      <c r="H77" s="14" t="s">
        <v>11</v>
      </c>
      <c r="I77" s="14" t="s">
        <v>22</v>
      </c>
    </row>
    <row r="78" spans="1:9" ht="20" x14ac:dyDescent="0.35">
      <c r="A78" s="14">
        <v>77</v>
      </c>
      <c r="B78" s="15" t="s">
        <v>219</v>
      </c>
      <c r="C78" s="14" t="s">
        <v>57</v>
      </c>
      <c r="D78" s="14">
        <v>600</v>
      </c>
      <c r="E78" s="14" t="s">
        <v>567</v>
      </c>
      <c r="F78" s="14">
        <v>1</v>
      </c>
      <c r="G78" s="14" t="s">
        <v>10</v>
      </c>
      <c r="H78" s="14" t="s">
        <v>11</v>
      </c>
      <c r="I78" s="14" t="s">
        <v>22</v>
      </c>
    </row>
    <row r="79" spans="1:9" ht="20" x14ac:dyDescent="0.35">
      <c r="A79" s="14">
        <v>78</v>
      </c>
      <c r="B79" s="15" t="s">
        <v>345</v>
      </c>
      <c r="C79" s="14" t="s">
        <v>57</v>
      </c>
      <c r="D79" s="14">
        <v>600</v>
      </c>
      <c r="E79" s="14" t="s">
        <v>567</v>
      </c>
      <c r="F79" s="14">
        <v>1</v>
      </c>
      <c r="G79" s="14" t="s">
        <v>10</v>
      </c>
      <c r="H79" s="14" t="s">
        <v>11</v>
      </c>
      <c r="I79" s="14" t="s">
        <v>22</v>
      </c>
    </row>
    <row r="80" spans="1:9" ht="20" x14ac:dyDescent="0.35">
      <c r="A80" s="14">
        <v>79</v>
      </c>
      <c r="B80" s="15" t="s">
        <v>345</v>
      </c>
      <c r="C80" s="14" t="s">
        <v>57</v>
      </c>
      <c r="D80" s="14">
        <v>600</v>
      </c>
      <c r="E80" s="14" t="s">
        <v>567</v>
      </c>
      <c r="F80" s="14">
        <v>1</v>
      </c>
      <c r="G80" s="14" t="s">
        <v>10</v>
      </c>
      <c r="H80" s="14" t="s">
        <v>11</v>
      </c>
      <c r="I80" s="14" t="s">
        <v>22</v>
      </c>
    </row>
    <row r="81" spans="1:9" ht="20" x14ac:dyDescent="0.35">
      <c r="A81" s="14">
        <v>80</v>
      </c>
      <c r="B81" s="15" t="s">
        <v>342</v>
      </c>
      <c r="C81" s="14" t="s">
        <v>57</v>
      </c>
      <c r="D81" s="14">
        <v>600</v>
      </c>
      <c r="E81" s="14" t="s">
        <v>567</v>
      </c>
      <c r="F81" s="14">
        <v>1</v>
      </c>
      <c r="G81" s="14" t="s">
        <v>10</v>
      </c>
      <c r="H81" s="14" t="s">
        <v>11</v>
      </c>
      <c r="I81" s="14" t="s">
        <v>22</v>
      </c>
    </row>
    <row r="82" spans="1:9" ht="20" x14ac:dyDescent="0.35">
      <c r="A82" s="14">
        <v>81</v>
      </c>
      <c r="B82" s="15" t="s">
        <v>341</v>
      </c>
      <c r="C82" s="14" t="s">
        <v>57</v>
      </c>
      <c r="D82" s="14">
        <v>600</v>
      </c>
      <c r="E82" s="14" t="s">
        <v>567</v>
      </c>
      <c r="F82" s="14">
        <v>1</v>
      </c>
      <c r="G82" s="14" t="s">
        <v>10</v>
      </c>
      <c r="H82" s="14" t="s">
        <v>11</v>
      </c>
      <c r="I82" s="14" t="s">
        <v>22</v>
      </c>
    </row>
    <row r="83" spans="1:9" ht="20" x14ac:dyDescent="0.35">
      <c r="A83" s="14">
        <v>82</v>
      </c>
      <c r="B83" s="15" t="s">
        <v>340</v>
      </c>
      <c r="C83" s="14" t="s">
        <v>57</v>
      </c>
      <c r="D83" s="14">
        <v>600</v>
      </c>
      <c r="E83" s="14" t="s">
        <v>567</v>
      </c>
      <c r="F83" s="14">
        <v>1</v>
      </c>
      <c r="G83" s="14" t="s">
        <v>10</v>
      </c>
      <c r="H83" s="14" t="s">
        <v>11</v>
      </c>
      <c r="I83" s="14" t="s">
        <v>22</v>
      </c>
    </row>
    <row r="84" spans="1:9" ht="20" x14ac:dyDescent="0.35">
      <c r="A84" s="14">
        <v>83</v>
      </c>
      <c r="B84" s="15" t="s">
        <v>338</v>
      </c>
      <c r="C84" s="14" t="s">
        <v>57</v>
      </c>
      <c r="D84" s="14">
        <v>600</v>
      </c>
      <c r="E84" s="14" t="s">
        <v>567</v>
      </c>
      <c r="F84" s="14">
        <v>1</v>
      </c>
      <c r="G84" s="14" t="s">
        <v>10</v>
      </c>
      <c r="H84" s="14" t="s">
        <v>11</v>
      </c>
      <c r="I84" s="14" t="s">
        <v>22</v>
      </c>
    </row>
    <row r="85" spans="1:9" ht="20" x14ac:dyDescent="0.35">
      <c r="A85" s="14">
        <v>84</v>
      </c>
      <c r="B85" s="15" t="s">
        <v>337</v>
      </c>
      <c r="C85" s="14" t="s">
        <v>57</v>
      </c>
      <c r="D85" s="14">
        <v>600</v>
      </c>
      <c r="E85" s="14" t="s">
        <v>567</v>
      </c>
      <c r="F85" s="14">
        <v>1</v>
      </c>
      <c r="G85" s="14" t="s">
        <v>10</v>
      </c>
      <c r="H85" s="14" t="s">
        <v>11</v>
      </c>
      <c r="I85" s="14" t="s">
        <v>22</v>
      </c>
    </row>
    <row r="86" spans="1:9" ht="20" x14ac:dyDescent="0.35">
      <c r="A86" s="14">
        <v>85</v>
      </c>
      <c r="B86" s="15" t="s">
        <v>265</v>
      </c>
      <c r="C86" s="14" t="s">
        <v>57</v>
      </c>
      <c r="D86" s="14">
        <v>600</v>
      </c>
      <c r="E86" s="14" t="s">
        <v>567</v>
      </c>
      <c r="F86" s="14">
        <v>1</v>
      </c>
      <c r="G86" s="14" t="s">
        <v>10</v>
      </c>
      <c r="H86" s="14" t="s">
        <v>11</v>
      </c>
      <c r="I86" s="14" t="s">
        <v>22</v>
      </c>
    </row>
    <row r="87" spans="1:9" ht="20" x14ac:dyDescent="0.35">
      <c r="A87" s="14">
        <v>86</v>
      </c>
      <c r="B87" s="15" t="s">
        <v>266</v>
      </c>
      <c r="C87" s="14" t="s">
        <v>57</v>
      </c>
      <c r="D87" s="14">
        <v>600</v>
      </c>
      <c r="E87" s="14" t="s">
        <v>567</v>
      </c>
      <c r="F87" s="14">
        <v>1</v>
      </c>
      <c r="G87" s="14" t="s">
        <v>10</v>
      </c>
      <c r="H87" s="14" t="s">
        <v>11</v>
      </c>
      <c r="I87" s="14" t="s">
        <v>22</v>
      </c>
    </row>
    <row r="88" spans="1:9" ht="20" x14ac:dyDescent="0.35">
      <c r="A88" s="14">
        <v>87</v>
      </c>
      <c r="B88" s="15" t="s">
        <v>332</v>
      </c>
      <c r="C88" s="14" t="s">
        <v>57</v>
      </c>
      <c r="D88" s="14">
        <v>600</v>
      </c>
      <c r="E88" s="14" t="s">
        <v>567</v>
      </c>
      <c r="F88" s="14">
        <v>1</v>
      </c>
      <c r="G88" s="14" t="s">
        <v>10</v>
      </c>
      <c r="H88" s="14" t="s">
        <v>11</v>
      </c>
      <c r="I88" s="14" t="s">
        <v>22</v>
      </c>
    </row>
    <row r="89" spans="1:9" ht="20" x14ac:dyDescent="0.35">
      <c r="A89" s="14">
        <v>88</v>
      </c>
      <c r="B89" s="15" t="s">
        <v>271</v>
      </c>
      <c r="C89" s="14" t="s">
        <v>57</v>
      </c>
      <c r="D89" s="14">
        <v>600</v>
      </c>
      <c r="E89" s="14" t="s">
        <v>567</v>
      </c>
      <c r="F89" s="14">
        <v>1</v>
      </c>
      <c r="G89" s="14" t="s">
        <v>10</v>
      </c>
      <c r="H89" s="14" t="s">
        <v>11</v>
      </c>
      <c r="I89" s="14" t="s">
        <v>22</v>
      </c>
    </row>
    <row r="90" spans="1:9" ht="20" x14ac:dyDescent="0.35">
      <c r="A90" s="14">
        <v>89</v>
      </c>
      <c r="B90" s="15" t="s">
        <v>329</v>
      </c>
      <c r="C90" s="14" t="s">
        <v>57</v>
      </c>
      <c r="D90" s="14">
        <v>600</v>
      </c>
      <c r="E90" s="14" t="s">
        <v>567</v>
      </c>
      <c r="F90" s="14">
        <v>1</v>
      </c>
      <c r="G90" s="14" t="s">
        <v>10</v>
      </c>
      <c r="H90" s="14" t="s">
        <v>11</v>
      </c>
      <c r="I90" s="14" t="s">
        <v>22</v>
      </c>
    </row>
    <row r="91" spans="1:9" ht="20" x14ac:dyDescent="0.35">
      <c r="A91" s="14">
        <v>90</v>
      </c>
      <c r="B91" s="15" t="s">
        <v>328</v>
      </c>
      <c r="C91" s="14" t="s">
        <v>57</v>
      </c>
      <c r="D91" s="14">
        <v>600</v>
      </c>
      <c r="E91" s="14" t="s">
        <v>567</v>
      </c>
      <c r="F91" s="14">
        <v>1</v>
      </c>
      <c r="G91" s="14" t="s">
        <v>10</v>
      </c>
      <c r="H91" s="14" t="s">
        <v>11</v>
      </c>
      <c r="I91" s="14" t="s">
        <v>22</v>
      </c>
    </row>
    <row r="92" spans="1:9" ht="20" x14ac:dyDescent="0.35">
      <c r="A92" s="14">
        <v>91</v>
      </c>
      <c r="B92" s="15" t="s">
        <v>319</v>
      </c>
      <c r="C92" s="14" t="s">
        <v>57</v>
      </c>
      <c r="D92" s="14">
        <v>600</v>
      </c>
      <c r="E92" s="14" t="s">
        <v>567</v>
      </c>
      <c r="F92" s="14">
        <v>1</v>
      </c>
      <c r="G92" s="14" t="s">
        <v>10</v>
      </c>
      <c r="H92" s="14" t="s">
        <v>11</v>
      </c>
      <c r="I92" s="14" t="s">
        <v>22</v>
      </c>
    </row>
    <row r="93" spans="1:9" ht="20" x14ac:dyDescent="0.35">
      <c r="A93" s="14">
        <v>92</v>
      </c>
      <c r="B93" s="15" t="s">
        <v>291</v>
      </c>
      <c r="C93" s="14" t="s">
        <v>57</v>
      </c>
      <c r="D93" s="14">
        <v>600</v>
      </c>
      <c r="E93" s="14" t="s">
        <v>567</v>
      </c>
      <c r="F93" s="14">
        <v>1</v>
      </c>
      <c r="G93" s="14" t="s">
        <v>10</v>
      </c>
      <c r="H93" s="14" t="s">
        <v>11</v>
      </c>
      <c r="I93" s="14" t="s">
        <v>22</v>
      </c>
    </row>
    <row r="94" spans="1:9" ht="20" x14ac:dyDescent="0.35">
      <c r="A94" s="14">
        <v>93</v>
      </c>
      <c r="B94" s="15" t="s">
        <v>307</v>
      </c>
      <c r="C94" s="14" t="s">
        <v>57</v>
      </c>
      <c r="D94" s="14">
        <v>600</v>
      </c>
      <c r="E94" s="14" t="s">
        <v>567</v>
      </c>
      <c r="F94" s="14">
        <v>1</v>
      </c>
      <c r="G94" s="14" t="s">
        <v>10</v>
      </c>
      <c r="H94" s="14" t="s">
        <v>11</v>
      </c>
      <c r="I94" s="14" t="s">
        <v>22</v>
      </c>
    </row>
    <row r="95" spans="1:9" ht="20" x14ac:dyDescent="0.35">
      <c r="A95" s="14">
        <v>94</v>
      </c>
      <c r="B95" s="15" t="s">
        <v>302</v>
      </c>
      <c r="C95" s="14" t="s">
        <v>57</v>
      </c>
      <c r="D95" s="14">
        <v>600</v>
      </c>
      <c r="E95" s="14" t="s">
        <v>567</v>
      </c>
      <c r="F95" s="14">
        <v>1</v>
      </c>
      <c r="G95" s="14" t="s">
        <v>10</v>
      </c>
      <c r="H95" s="14" t="s">
        <v>11</v>
      </c>
      <c r="I95" s="14" t="s">
        <v>22</v>
      </c>
    </row>
    <row r="96" spans="1:9" ht="20" x14ac:dyDescent="0.35">
      <c r="A96" s="14">
        <v>95</v>
      </c>
      <c r="B96" s="15" t="s">
        <v>387</v>
      </c>
      <c r="C96" s="14" t="s">
        <v>57</v>
      </c>
      <c r="D96" s="14">
        <v>600</v>
      </c>
      <c r="E96" s="14" t="s">
        <v>567</v>
      </c>
      <c r="F96" s="14">
        <v>1</v>
      </c>
      <c r="G96" s="14" t="s">
        <v>10</v>
      </c>
      <c r="H96" s="14" t="s">
        <v>11</v>
      </c>
      <c r="I96" s="14" t="s">
        <v>22</v>
      </c>
    </row>
    <row r="97" spans="1:9" ht="20" x14ac:dyDescent="0.35">
      <c r="A97" s="14">
        <v>96</v>
      </c>
      <c r="B97" s="15" t="s">
        <v>397</v>
      </c>
      <c r="C97" s="14" t="s">
        <v>57</v>
      </c>
      <c r="D97" s="14">
        <v>600</v>
      </c>
      <c r="E97" s="14" t="s">
        <v>567</v>
      </c>
      <c r="F97" s="14">
        <v>1</v>
      </c>
      <c r="G97" s="14" t="s">
        <v>10</v>
      </c>
      <c r="H97" s="14" t="s">
        <v>11</v>
      </c>
      <c r="I97" s="14" t="s">
        <v>22</v>
      </c>
    </row>
    <row r="98" spans="1:9" ht="20" x14ac:dyDescent="0.35">
      <c r="A98" s="14">
        <v>97</v>
      </c>
      <c r="B98" s="15" t="s">
        <v>398</v>
      </c>
      <c r="C98" s="14" t="s">
        <v>57</v>
      </c>
      <c r="D98" s="14">
        <v>600</v>
      </c>
      <c r="E98" s="14" t="s">
        <v>567</v>
      </c>
      <c r="F98" s="14">
        <v>1</v>
      </c>
      <c r="G98" s="14" t="s">
        <v>10</v>
      </c>
      <c r="H98" s="14" t="s">
        <v>11</v>
      </c>
      <c r="I98" s="14" t="s">
        <v>22</v>
      </c>
    </row>
    <row r="99" spans="1:9" ht="20" x14ac:dyDescent="0.35">
      <c r="A99" s="14">
        <v>98</v>
      </c>
      <c r="B99" s="15" t="s">
        <v>483</v>
      </c>
      <c r="C99" s="14" t="s">
        <v>57</v>
      </c>
      <c r="D99" s="14">
        <v>600</v>
      </c>
      <c r="E99" s="14" t="s">
        <v>567</v>
      </c>
      <c r="F99" s="14">
        <v>1</v>
      </c>
      <c r="G99" s="14" t="s">
        <v>10</v>
      </c>
      <c r="H99" s="14" t="s">
        <v>11</v>
      </c>
      <c r="I99" s="14" t="s">
        <v>22</v>
      </c>
    </row>
    <row r="100" spans="1:9" ht="20" x14ac:dyDescent="0.35">
      <c r="A100" s="14">
        <v>99</v>
      </c>
      <c r="B100" s="15" t="s">
        <v>474</v>
      </c>
      <c r="C100" s="14" t="s">
        <v>57</v>
      </c>
      <c r="D100" s="14">
        <v>600</v>
      </c>
      <c r="E100" s="14" t="s">
        <v>567</v>
      </c>
      <c r="F100" s="14">
        <v>1</v>
      </c>
      <c r="G100" s="14" t="s">
        <v>10</v>
      </c>
      <c r="H100" s="14" t="s">
        <v>11</v>
      </c>
      <c r="I100" s="14" t="s">
        <v>22</v>
      </c>
    </row>
    <row r="101" spans="1:9" ht="20" x14ac:dyDescent="0.35">
      <c r="A101" s="14">
        <v>100</v>
      </c>
      <c r="B101" s="15" t="s">
        <v>465</v>
      </c>
      <c r="C101" s="14" t="s">
        <v>57</v>
      </c>
      <c r="D101" s="14">
        <v>600</v>
      </c>
      <c r="E101" s="14" t="s">
        <v>567</v>
      </c>
      <c r="F101" s="14">
        <v>1</v>
      </c>
      <c r="G101" s="14" t="s">
        <v>10</v>
      </c>
      <c r="H101" s="14" t="s">
        <v>11</v>
      </c>
      <c r="I101" s="14" t="s">
        <v>22</v>
      </c>
    </row>
    <row r="102" spans="1:9" ht="20" x14ac:dyDescent="0.35">
      <c r="A102" s="14">
        <v>101</v>
      </c>
      <c r="B102" s="15" t="s">
        <v>488</v>
      </c>
      <c r="C102" s="14" t="s">
        <v>57</v>
      </c>
      <c r="D102" s="14">
        <v>600</v>
      </c>
      <c r="E102" s="14" t="s">
        <v>567</v>
      </c>
      <c r="F102" s="14">
        <v>1</v>
      </c>
      <c r="G102" s="14" t="s">
        <v>10</v>
      </c>
      <c r="H102" s="14" t="s">
        <v>11</v>
      </c>
      <c r="I102" s="14" t="s">
        <v>22</v>
      </c>
    </row>
    <row r="103" spans="1:9" ht="20" x14ac:dyDescent="0.35">
      <c r="A103" s="14">
        <v>102</v>
      </c>
      <c r="B103" s="15" t="s">
        <v>489</v>
      </c>
      <c r="C103" s="14" t="s">
        <v>57</v>
      </c>
      <c r="D103" s="14">
        <v>600</v>
      </c>
      <c r="E103" s="14" t="s">
        <v>567</v>
      </c>
      <c r="F103" s="14">
        <v>1</v>
      </c>
      <c r="G103" s="14" t="s">
        <v>10</v>
      </c>
      <c r="H103" s="14" t="s">
        <v>11</v>
      </c>
      <c r="I103" s="14" t="s">
        <v>22</v>
      </c>
    </row>
    <row r="104" spans="1:9" ht="20" x14ac:dyDescent="0.35">
      <c r="A104" s="14">
        <v>103</v>
      </c>
      <c r="B104" s="15" t="s">
        <v>493</v>
      </c>
      <c r="C104" s="14" t="s">
        <v>57</v>
      </c>
      <c r="D104" s="14">
        <v>600</v>
      </c>
      <c r="E104" s="14" t="s">
        <v>567</v>
      </c>
      <c r="F104" s="14">
        <v>1</v>
      </c>
      <c r="G104" s="14" t="s">
        <v>10</v>
      </c>
      <c r="H104" s="14" t="s">
        <v>11</v>
      </c>
      <c r="I104" s="14" t="s">
        <v>22</v>
      </c>
    </row>
    <row r="105" spans="1:9" ht="20" x14ac:dyDescent="0.35">
      <c r="A105" s="14">
        <v>104</v>
      </c>
      <c r="B105" s="15" t="s">
        <v>453</v>
      </c>
      <c r="C105" s="14" t="s">
        <v>57</v>
      </c>
      <c r="D105" s="14">
        <v>600</v>
      </c>
      <c r="E105" s="14" t="s">
        <v>567</v>
      </c>
      <c r="F105" s="14">
        <v>1</v>
      </c>
      <c r="G105" s="14" t="s">
        <v>10</v>
      </c>
      <c r="H105" s="14" t="s">
        <v>11</v>
      </c>
      <c r="I105" s="14" t="s">
        <v>22</v>
      </c>
    </row>
    <row r="106" spans="1:9" ht="20" x14ac:dyDescent="0.35">
      <c r="A106" s="14">
        <v>105</v>
      </c>
      <c r="B106" s="15" t="s">
        <v>432</v>
      </c>
      <c r="C106" s="14" t="s">
        <v>57</v>
      </c>
      <c r="D106" s="14">
        <v>600</v>
      </c>
      <c r="E106" s="14" t="s">
        <v>567</v>
      </c>
      <c r="F106" s="14">
        <v>1</v>
      </c>
      <c r="G106" s="14" t="s">
        <v>10</v>
      </c>
      <c r="H106" s="14" t="s">
        <v>11</v>
      </c>
      <c r="I106" s="14" t="s">
        <v>22</v>
      </c>
    </row>
    <row r="107" spans="1:9" ht="20" x14ac:dyDescent="0.35">
      <c r="A107" s="14">
        <v>106</v>
      </c>
      <c r="B107" s="15" t="s">
        <v>501</v>
      </c>
      <c r="C107" s="14" t="s">
        <v>57</v>
      </c>
      <c r="D107" s="14">
        <v>600</v>
      </c>
      <c r="E107" s="14" t="s">
        <v>567</v>
      </c>
      <c r="F107" s="14">
        <v>1</v>
      </c>
      <c r="G107" s="14" t="s">
        <v>10</v>
      </c>
      <c r="H107" s="14" t="s">
        <v>11</v>
      </c>
      <c r="I107" s="14" t="s">
        <v>22</v>
      </c>
    </row>
    <row r="108" spans="1:9" ht="20" x14ac:dyDescent="0.35">
      <c r="A108" s="14">
        <v>107</v>
      </c>
      <c r="B108" s="15" t="s">
        <v>504</v>
      </c>
      <c r="C108" s="14" t="s">
        <v>57</v>
      </c>
      <c r="D108" s="14">
        <v>600</v>
      </c>
      <c r="E108" s="14" t="s">
        <v>567</v>
      </c>
      <c r="F108" s="14">
        <v>1</v>
      </c>
      <c r="G108" s="14" t="s">
        <v>10</v>
      </c>
      <c r="H108" s="14" t="s">
        <v>11</v>
      </c>
      <c r="I108" s="14" t="s">
        <v>22</v>
      </c>
    </row>
    <row r="109" spans="1:9" ht="20" x14ac:dyDescent="0.35">
      <c r="A109" s="14">
        <v>108</v>
      </c>
      <c r="B109" s="15" t="s">
        <v>505</v>
      </c>
      <c r="C109" s="14" t="s">
        <v>57</v>
      </c>
      <c r="D109" s="14">
        <v>600</v>
      </c>
      <c r="E109" s="14" t="s">
        <v>567</v>
      </c>
      <c r="F109" s="14">
        <v>1</v>
      </c>
      <c r="G109" s="14" t="s">
        <v>10</v>
      </c>
      <c r="H109" s="14" t="s">
        <v>11</v>
      </c>
      <c r="I109" s="14" t="s">
        <v>22</v>
      </c>
    </row>
    <row r="110" spans="1:9" ht="20" x14ac:dyDescent="0.35">
      <c r="A110" s="14">
        <v>109</v>
      </c>
      <c r="B110" s="15" t="s">
        <v>509</v>
      </c>
      <c r="C110" s="14" t="s">
        <v>57</v>
      </c>
      <c r="D110" s="14">
        <v>600</v>
      </c>
      <c r="E110" s="14" t="s">
        <v>567</v>
      </c>
      <c r="F110" s="14">
        <v>1</v>
      </c>
      <c r="G110" s="14" t="s">
        <v>10</v>
      </c>
      <c r="H110" s="14" t="s">
        <v>11</v>
      </c>
      <c r="I110" s="14" t="s">
        <v>22</v>
      </c>
    </row>
    <row r="111" spans="1:9" ht="20" x14ac:dyDescent="0.35">
      <c r="A111" s="14">
        <v>110</v>
      </c>
      <c r="B111" s="15" t="s">
        <v>420</v>
      </c>
      <c r="C111" s="14" t="s">
        <v>57</v>
      </c>
      <c r="D111" s="14">
        <v>600</v>
      </c>
      <c r="E111" s="14" t="s">
        <v>567</v>
      </c>
      <c r="F111" s="14">
        <v>1</v>
      </c>
      <c r="G111" s="14" t="s">
        <v>10</v>
      </c>
      <c r="H111" s="14" t="s">
        <v>11</v>
      </c>
      <c r="I111" s="14" t="s">
        <v>22</v>
      </c>
    </row>
    <row r="112" spans="1:9" ht="20" x14ac:dyDescent="0.35">
      <c r="A112" s="14">
        <v>111</v>
      </c>
      <c r="B112" s="15" t="s">
        <v>515</v>
      </c>
      <c r="C112" s="14" t="s">
        <v>57</v>
      </c>
      <c r="D112" s="14">
        <v>600</v>
      </c>
      <c r="E112" s="14" t="s">
        <v>567</v>
      </c>
      <c r="F112" s="14">
        <v>1</v>
      </c>
      <c r="G112" s="14" t="s">
        <v>10</v>
      </c>
      <c r="H112" s="14" t="s">
        <v>11</v>
      </c>
      <c r="I112" s="14" t="s">
        <v>22</v>
      </c>
    </row>
    <row r="113" spans="1:9" ht="20" x14ac:dyDescent="0.35">
      <c r="A113" s="14">
        <v>112</v>
      </c>
      <c r="B113" s="15" t="s">
        <v>411</v>
      </c>
      <c r="C113" s="14" t="s">
        <v>57</v>
      </c>
      <c r="D113" s="14">
        <v>600</v>
      </c>
      <c r="E113" s="14" t="s">
        <v>567</v>
      </c>
      <c r="F113" s="14">
        <v>1</v>
      </c>
      <c r="G113" s="14" t="s">
        <v>10</v>
      </c>
      <c r="H113" s="14" t="s">
        <v>11</v>
      </c>
      <c r="I113" s="14" t="s">
        <v>22</v>
      </c>
    </row>
    <row r="114" spans="1:9" ht="20" x14ac:dyDescent="0.35">
      <c r="A114" s="14">
        <v>113</v>
      </c>
      <c r="B114" s="15" t="s">
        <v>520</v>
      </c>
      <c r="C114" s="14" t="s">
        <v>57</v>
      </c>
      <c r="D114" s="14">
        <v>600</v>
      </c>
      <c r="E114" s="14" t="s">
        <v>567</v>
      </c>
      <c r="F114" s="14">
        <v>1</v>
      </c>
      <c r="G114" s="14" t="s">
        <v>10</v>
      </c>
      <c r="H114" s="14" t="s">
        <v>11</v>
      </c>
      <c r="I114" s="14" t="s">
        <v>22</v>
      </c>
    </row>
    <row r="115" spans="1:9" ht="20" x14ac:dyDescent="0.35">
      <c r="A115" s="14">
        <v>114</v>
      </c>
      <c r="B115" s="15" t="s">
        <v>521</v>
      </c>
      <c r="C115" s="14" t="s">
        <v>57</v>
      </c>
      <c r="D115" s="14">
        <v>600</v>
      </c>
      <c r="E115" s="14" t="s">
        <v>567</v>
      </c>
      <c r="F115" s="14">
        <v>1</v>
      </c>
      <c r="G115" s="14" t="s">
        <v>10</v>
      </c>
      <c r="H115" s="14" t="s">
        <v>11</v>
      </c>
      <c r="I115" s="14" t="s">
        <v>22</v>
      </c>
    </row>
    <row r="116" spans="1:9" ht="20" x14ac:dyDescent="0.35">
      <c r="A116" s="14">
        <v>115</v>
      </c>
      <c r="B116" s="15" t="s">
        <v>525</v>
      </c>
      <c r="C116" s="14" t="s">
        <v>57</v>
      </c>
      <c r="D116" s="14">
        <v>600</v>
      </c>
      <c r="E116" s="14" t="s">
        <v>567</v>
      </c>
      <c r="F116" s="14">
        <v>1</v>
      </c>
      <c r="G116" s="14" t="s">
        <v>10</v>
      </c>
      <c r="H116" s="14" t="s">
        <v>11</v>
      </c>
      <c r="I116" s="14" t="s">
        <v>22</v>
      </c>
    </row>
    <row r="117" spans="1:9" ht="20" x14ac:dyDescent="0.85">
      <c r="E117" s="28" t="s">
        <v>566</v>
      </c>
      <c r="F117" s="256">
        <f>SUM(F2:F116)</f>
        <v>115</v>
      </c>
    </row>
  </sheetData>
  <pageMargins left="0.70866141732283472" right="0.70866141732283472" top="0.74803149606299213" bottom="0.74803149606299213" header="0.31496062992125984" footer="0.31496062992125984"/>
  <pageSetup paperSize="9" scale="70" fitToHeight="0" orientation="portrait" r:id="rId1"/>
  <rowBreaks count="1" manualBreakCount="1">
    <brk id="72" max="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E8CDC-A07E-4806-8786-4030F4176B95}">
  <sheetPr>
    <tabColor rgb="FF92D050"/>
  </sheetPr>
  <dimension ref="A1:L77"/>
  <sheetViews>
    <sheetView workbookViewId="0">
      <pane ySplit="1" topLeftCell="A67" activePane="bottomLeft" state="frozen"/>
      <selection activeCell="B5" sqref="B5"/>
      <selection pane="bottomLeft" activeCell="I77" sqref="I77"/>
    </sheetView>
  </sheetViews>
  <sheetFormatPr defaultColWidth="8.90625" defaultRowHeight="14.5" x14ac:dyDescent="0.35"/>
  <cols>
    <col min="1" max="1" width="6" style="30" customWidth="1"/>
    <col min="2" max="2" width="14.1796875" style="30" customWidth="1"/>
    <col min="3" max="3" width="8.90625" style="30"/>
    <col min="4" max="4" width="15.453125" style="30" customWidth="1"/>
    <col min="5" max="5" width="17.81640625" style="30" customWidth="1"/>
    <col min="6" max="6" width="13.36328125" style="30" customWidth="1"/>
    <col min="7" max="7" width="13" style="30" customWidth="1"/>
    <col min="8" max="8" width="9.81640625" style="30" customWidth="1"/>
    <col min="9" max="9" width="8.90625" style="30"/>
    <col min="10" max="10" width="24.6328125" style="30" customWidth="1"/>
    <col min="11" max="11" width="22.08984375" style="30" customWidth="1"/>
    <col min="12" max="12" width="23.81640625" style="30" customWidth="1"/>
    <col min="13" max="16384" width="8.90625" style="30"/>
  </cols>
  <sheetData>
    <row r="1" spans="1:12" ht="20" x14ac:dyDescent="0.35">
      <c r="A1" s="12" t="s">
        <v>0</v>
      </c>
      <c r="B1" s="12" t="s">
        <v>1</v>
      </c>
      <c r="C1" s="12" t="s">
        <v>2</v>
      </c>
      <c r="D1" s="12" t="s">
        <v>3</v>
      </c>
      <c r="E1" s="12" t="s">
        <v>21</v>
      </c>
      <c r="F1" s="12" t="s">
        <v>549</v>
      </c>
      <c r="G1" s="12" t="s">
        <v>550</v>
      </c>
      <c r="H1" s="12" t="s">
        <v>551</v>
      </c>
      <c r="I1" s="12" t="s">
        <v>4</v>
      </c>
      <c r="J1" s="12" t="s">
        <v>5</v>
      </c>
      <c r="K1" s="12" t="s">
        <v>12</v>
      </c>
      <c r="L1" s="12" t="s">
        <v>6</v>
      </c>
    </row>
    <row r="2" spans="1:12" ht="20" x14ac:dyDescent="0.35">
      <c r="A2" s="31">
        <v>1</v>
      </c>
      <c r="B2" s="15" t="s">
        <v>255</v>
      </c>
      <c r="C2" s="14" t="s">
        <v>8</v>
      </c>
      <c r="D2" s="14" t="s">
        <v>19</v>
      </c>
      <c r="E2" s="14" t="s">
        <v>29</v>
      </c>
      <c r="F2" s="14"/>
      <c r="G2" s="32">
        <v>900</v>
      </c>
      <c r="H2" s="14" t="s">
        <v>568</v>
      </c>
      <c r="I2" s="14">
        <v>1</v>
      </c>
      <c r="J2" s="14" t="s">
        <v>10</v>
      </c>
      <c r="K2" s="14" t="s">
        <v>11</v>
      </c>
      <c r="L2" s="14" t="s">
        <v>22</v>
      </c>
    </row>
    <row r="3" spans="1:12" ht="20" x14ac:dyDescent="0.35">
      <c r="A3" s="31">
        <v>2</v>
      </c>
      <c r="B3" s="15" t="s">
        <v>372</v>
      </c>
      <c r="C3" s="14" t="s">
        <v>8</v>
      </c>
      <c r="D3" s="14" t="s">
        <v>19</v>
      </c>
      <c r="E3" s="14" t="s">
        <v>29</v>
      </c>
      <c r="F3" s="14"/>
      <c r="G3" s="32">
        <v>900</v>
      </c>
      <c r="H3" s="14" t="s">
        <v>568</v>
      </c>
      <c r="I3" s="14">
        <v>1</v>
      </c>
      <c r="J3" s="14" t="s">
        <v>10</v>
      </c>
      <c r="K3" s="14" t="s">
        <v>11</v>
      </c>
      <c r="L3" s="14" t="s">
        <v>22</v>
      </c>
    </row>
    <row r="4" spans="1:12" ht="20" x14ac:dyDescent="0.35">
      <c r="A4" s="31">
        <v>3</v>
      </c>
      <c r="B4" s="15" t="s">
        <v>28</v>
      </c>
      <c r="C4" s="14" t="s">
        <v>8</v>
      </c>
      <c r="D4" s="14" t="s">
        <v>19</v>
      </c>
      <c r="E4" s="14" t="s">
        <v>29</v>
      </c>
      <c r="F4" s="14"/>
      <c r="G4" s="32">
        <v>900</v>
      </c>
      <c r="H4" s="14" t="s">
        <v>568</v>
      </c>
      <c r="I4" s="14">
        <v>1</v>
      </c>
      <c r="J4" s="14" t="s">
        <v>10</v>
      </c>
      <c r="K4" s="14" t="s">
        <v>11</v>
      </c>
      <c r="L4" s="14" t="s">
        <v>22</v>
      </c>
    </row>
    <row r="5" spans="1:12" ht="20" x14ac:dyDescent="0.35">
      <c r="A5" s="31">
        <v>4</v>
      </c>
      <c r="B5" s="15" t="s">
        <v>35</v>
      </c>
      <c r="C5" s="14" t="s">
        <v>8</v>
      </c>
      <c r="D5" s="14" t="s">
        <v>19</v>
      </c>
      <c r="E5" s="14" t="s">
        <v>29</v>
      </c>
      <c r="F5" s="14"/>
      <c r="G5" s="32">
        <v>900</v>
      </c>
      <c r="H5" s="14" t="s">
        <v>568</v>
      </c>
      <c r="I5" s="14">
        <v>1</v>
      </c>
      <c r="J5" s="14" t="s">
        <v>10</v>
      </c>
      <c r="K5" s="14" t="s">
        <v>11</v>
      </c>
      <c r="L5" s="14" t="s">
        <v>22</v>
      </c>
    </row>
    <row r="6" spans="1:12" ht="20" x14ac:dyDescent="0.35">
      <c r="A6" s="31">
        <v>5</v>
      </c>
      <c r="B6" s="15" t="s">
        <v>43</v>
      </c>
      <c r="C6" s="14" t="s">
        <v>8</v>
      </c>
      <c r="D6" s="14" t="s">
        <v>19</v>
      </c>
      <c r="E6" s="14" t="s">
        <v>29</v>
      </c>
      <c r="F6" s="14"/>
      <c r="G6" s="32">
        <v>900</v>
      </c>
      <c r="H6" s="14" t="s">
        <v>568</v>
      </c>
      <c r="I6" s="14">
        <v>1</v>
      </c>
      <c r="J6" s="14" t="s">
        <v>10</v>
      </c>
      <c r="K6" s="14" t="s">
        <v>11</v>
      </c>
      <c r="L6" s="14" t="s">
        <v>22</v>
      </c>
    </row>
    <row r="7" spans="1:12" ht="20" x14ac:dyDescent="0.35">
      <c r="A7" s="31">
        <v>6</v>
      </c>
      <c r="B7" s="15" t="s">
        <v>49</v>
      </c>
      <c r="C7" s="14" t="s">
        <v>8</v>
      </c>
      <c r="D7" s="14" t="s">
        <v>19</v>
      </c>
      <c r="E7" s="14" t="s">
        <v>29</v>
      </c>
      <c r="F7" s="14"/>
      <c r="G7" s="32">
        <v>900</v>
      </c>
      <c r="H7" s="14" t="s">
        <v>568</v>
      </c>
      <c r="I7" s="14">
        <v>1</v>
      </c>
      <c r="J7" s="14" t="s">
        <v>10</v>
      </c>
      <c r="K7" s="14" t="s">
        <v>11</v>
      </c>
      <c r="L7" s="14" t="s">
        <v>22</v>
      </c>
    </row>
    <row r="8" spans="1:12" ht="20" x14ac:dyDescent="0.35">
      <c r="A8" s="31">
        <v>7</v>
      </c>
      <c r="B8" s="15" t="s">
        <v>59</v>
      </c>
      <c r="C8" s="14" t="s">
        <v>8</v>
      </c>
      <c r="D8" s="15" t="s">
        <v>19</v>
      </c>
      <c r="E8" s="14" t="s">
        <v>29</v>
      </c>
      <c r="F8" s="14"/>
      <c r="G8" s="32">
        <v>900</v>
      </c>
      <c r="H8" s="14" t="s">
        <v>568</v>
      </c>
      <c r="I8" s="14">
        <v>1</v>
      </c>
      <c r="J8" s="15" t="s">
        <v>10</v>
      </c>
      <c r="K8" s="14" t="s">
        <v>11</v>
      </c>
      <c r="L8" s="15" t="s">
        <v>22</v>
      </c>
    </row>
    <row r="9" spans="1:12" ht="20" x14ac:dyDescent="0.35">
      <c r="A9" s="31">
        <v>8</v>
      </c>
      <c r="B9" s="15" t="s">
        <v>76</v>
      </c>
      <c r="C9" s="14" t="s">
        <v>8</v>
      </c>
      <c r="D9" s="14" t="s">
        <v>19</v>
      </c>
      <c r="E9" s="14" t="s">
        <v>29</v>
      </c>
      <c r="F9" s="14"/>
      <c r="G9" s="32">
        <v>900</v>
      </c>
      <c r="H9" s="14" t="s">
        <v>568</v>
      </c>
      <c r="I9" s="14">
        <v>1</v>
      </c>
      <c r="J9" s="14" t="s">
        <v>10</v>
      </c>
      <c r="K9" s="14" t="s">
        <v>11</v>
      </c>
      <c r="L9" s="14" t="s">
        <v>22</v>
      </c>
    </row>
    <row r="10" spans="1:12" ht="20" x14ac:dyDescent="0.35">
      <c r="A10" s="31">
        <v>9</v>
      </c>
      <c r="B10" s="15" t="s">
        <v>81</v>
      </c>
      <c r="C10" s="14" t="s">
        <v>8</v>
      </c>
      <c r="D10" s="14" t="s">
        <v>19</v>
      </c>
      <c r="E10" s="14" t="s">
        <v>29</v>
      </c>
      <c r="F10" s="14"/>
      <c r="G10" s="32">
        <v>900</v>
      </c>
      <c r="H10" s="14" t="s">
        <v>568</v>
      </c>
      <c r="I10" s="14">
        <v>1</v>
      </c>
      <c r="J10" s="14" t="s">
        <v>10</v>
      </c>
      <c r="K10" s="14" t="s">
        <v>11</v>
      </c>
      <c r="L10" s="14" t="s">
        <v>22</v>
      </c>
    </row>
    <row r="11" spans="1:12" ht="20" x14ac:dyDescent="0.35">
      <c r="A11" s="31">
        <v>10</v>
      </c>
      <c r="B11" s="15" t="s">
        <v>100</v>
      </c>
      <c r="C11" s="14" t="s">
        <v>8</v>
      </c>
      <c r="D11" s="14" t="s">
        <v>19</v>
      </c>
      <c r="E11" s="14" t="s">
        <v>29</v>
      </c>
      <c r="F11" s="14"/>
      <c r="G11" s="32">
        <v>900</v>
      </c>
      <c r="H11" s="14" t="s">
        <v>568</v>
      </c>
      <c r="I11" s="14">
        <v>1</v>
      </c>
      <c r="J11" s="14" t="s">
        <v>10</v>
      </c>
      <c r="K11" s="14" t="s">
        <v>11</v>
      </c>
      <c r="L11" s="14" t="s">
        <v>22</v>
      </c>
    </row>
    <row r="12" spans="1:12" ht="20" x14ac:dyDescent="0.35">
      <c r="A12" s="31">
        <v>11</v>
      </c>
      <c r="B12" s="15" t="s">
        <v>102</v>
      </c>
      <c r="C12" s="14" t="s">
        <v>8</v>
      </c>
      <c r="D12" s="14" t="s">
        <v>19</v>
      </c>
      <c r="E12" s="14" t="s">
        <v>29</v>
      </c>
      <c r="F12" s="14"/>
      <c r="G12" s="32">
        <v>900</v>
      </c>
      <c r="H12" s="14" t="s">
        <v>568</v>
      </c>
      <c r="I12" s="14">
        <v>1</v>
      </c>
      <c r="J12" s="14" t="s">
        <v>10</v>
      </c>
      <c r="K12" s="14" t="s">
        <v>11</v>
      </c>
      <c r="L12" s="14" t="s">
        <v>22</v>
      </c>
    </row>
    <row r="13" spans="1:12" ht="20" x14ac:dyDescent="0.35">
      <c r="A13" s="31">
        <v>12</v>
      </c>
      <c r="B13" s="15" t="s">
        <v>119</v>
      </c>
      <c r="C13" s="14" t="s">
        <v>8</v>
      </c>
      <c r="D13" s="14" t="s">
        <v>19</v>
      </c>
      <c r="E13" s="14" t="s">
        <v>29</v>
      </c>
      <c r="F13" s="14"/>
      <c r="G13" s="32">
        <v>900</v>
      </c>
      <c r="H13" s="14" t="s">
        <v>568</v>
      </c>
      <c r="I13" s="14">
        <v>1</v>
      </c>
      <c r="J13" s="14" t="s">
        <v>10</v>
      </c>
      <c r="K13" s="14" t="s">
        <v>11</v>
      </c>
      <c r="L13" s="14" t="s">
        <v>22</v>
      </c>
    </row>
    <row r="14" spans="1:12" ht="20" x14ac:dyDescent="0.35">
      <c r="A14" s="31">
        <v>13</v>
      </c>
      <c r="B14" s="15" t="s">
        <v>120</v>
      </c>
      <c r="C14" s="14" t="s">
        <v>8</v>
      </c>
      <c r="D14" s="14" t="s">
        <v>19</v>
      </c>
      <c r="E14" s="14" t="s">
        <v>29</v>
      </c>
      <c r="F14" s="14"/>
      <c r="G14" s="32">
        <v>900</v>
      </c>
      <c r="H14" s="14" t="s">
        <v>568</v>
      </c>
      <c r="I14" s="14">
        <v>1</v>
      </c>
      <c r="J14" s="14" t="s">
        <v>10</v>
      </c>
      <c r="K14" s="14" t="s">
        <v>11</v>
      </c>
      <c r="L14" s="14" t="s">
        <v>22</v>
      </c>
    </row>
    <row r="15" spans="1:12" ht="20" x14ac:dyDescent="0.35">
      <c r="A15" s="31">
        <v>14</v>
      </c>
      <c r="B15" s="14" t="s">
        <v>123</v>
      </c>
      <c r="C15" s="14" t="s">
        <v>8</v>
      </c>
      <c r="D15" s="14" t="s">
        <v>19</v>
      </c>
      <c r="E15" s="14" t="s">
        <v>29</v>
      </c>
      <c r="F15" s="14"/>
      <c r="G15" s="32">
        <v>900</v>
      </c>
      <c r="H15" s="14" t="s">
        <v>568</v>
      </c>
      <c r="I15" s="14">
        <v>1</v>
      </c>
      <c r="J15" s="14" t="s">
        <v>10</v>
      </c>
      <c r="K15" s="14" t="s">
        <v>11</v>
      </c>
      <c r="L15" s="14" t="s">
        <v>22</v>
      </c>
    </row>
    <row r="16" spans="1:12" ht="20" x14ac:dyDescent="0.35">
      <c r="A16" s="31">
        <v>15</v>
      </c>
      <c r="B16" s="14" t="s">
        <v>124</v>
      </c>
      <c r="C16" s="14" t="s">
        <v>8</v>
      </c>
      <c r="D16" s="14" t="s">
        <v>19</v>
      </c>
      <c r="E16" s="14" t="s">
        <v>29</v>
      </c>
      <c r="F16" s="14"/>
      <c r="G16" s="32">
        <v>900</v>
      </c>
      <c r="H16" s="14" t="s">
        <v>568</v>
      </c>
      <c r="I16" s="14">
        <v>1</v>
      </c>
      <c r="J16" s="14" t="s">
        <v>10</v>
      </c>
      <c r="K16" s="14" t="s">
        <v>11</v>
      </c>
      <c r="L16" s="14" t="s">
        <v>22</v>
      </c>
    </row>
    <row r="17" spans="1:12" ht="20" x14ac:dyDescent="0.35">
      <c r="A17" s="31">
        <v>16</v>
      </c>
      <c r="B17" s="15" t="s">
        <v>140</v>
      </c>
      <c r="C17" s="14" t="s">
        <v>8</v>
      </c>
      <c r="D17" s="14" t="s">
        <v>19</v>
      </c>
      <c r="E17" s="14" t="s">
        <v>29</v>
      </c>
      <c r="F17" s="14"/>
      <c r="G17" s="32">
        <v>900</v>
      </c>
      <c r="H17" s="14" t="s">
        <v>568</v>
      </c>
      <c r="I17" s="14">
        <v>1</v>
      </c>
      <c r="J17" s="14" t="s">
        <v>10</v>
      </c>
      <c r="K17" s="14" t="s">
        <v>11</v>
      </c>
      <c r="L17" s="14" t="s">
        <v>22</v>
      </c>
    </row>
    <row r="18" spans="1:12" ht="20" x14ac:dyDescent="0.35">
      <c r="A18" s="31">
        <v>17</v>
      </c>
      <c r="B18" s="15" t="s">
        <v>219</v>
      </c>
      <c r="C18" s="14" t="s">
        <v>8</v>
      </c>
      <c r="D18" s="14" t="s">
        <v>19</v>
      </c>
      <c r="E18" s="14" t="s">
        <v>29</v>
      </c>
      <c r="F18" s="14"/>
      <c r="G18" s="32">
        <v>900</v>
      </c>
      <c r="H18" s="14" t="s">
        <v>568</v>
      </c>
      <c r="I18" s="14">
        <v>1</v>
      </c>
      <c r="J18" s="14" t="s">
        <v>10</v>
      </c>
      <c r="K18" s="14" t="s">
        <v>11</v>
      </c>
      <c r="L18" s="14" t="s">
        <v>22</v>
      </c>
    </row>
    <row r="19" spans="1:12" ht="20" x14ac:dyDescent="0.35">
      <c r="A19" s="31">
        <v>18</v>
      </c>
      <c r="B19" s="14" t="s">
        <v>228</v>
      </c>
      <c r="C19" s="14" t="s">
        <v>8</v>
      </c>
      <c r="D19" s="14" t="s">
        <v>19</v>
      </c>
      <c r="E19" s="14" t="s">
        <v>29</v>
      </c>
      <c r="F19" s="14"/>
      <c r="G19" s="32">
        <v>900</v>
      </c>
      <c r="H19" s="14" t="s">
        <v>568</v>
      </c>
      <c r="I19" s="14">
        <v>1</v>
      </c>
      <c r="J19" s="14" t="s">
        <v>10</v>
      </c>
      <c r="K19" s="14" t="s">
        <v>11</v>
      </c>
      <c r="L19" s="14" t="s">
        <v>22</v>
      </c>
    </row>
    <row r="20" spans="1:12" ht="20" x14ac:dyDescent="0.35">
      <c r="A20" s="31">
        <v>19</v>
      </c>
      <c r="B20" s="14" t="s">
        <v>262</v>
      </c>
      <c r="C20" s="14" t="s">
        <v>8</v>
      </c>
      <c r="D20" s="14" t="s">
        <v>19</v>
      </c>
      <c r="E20" s="14" t="s">
        <v>29</v>
      </c>
      <c r="F20" s="14"/>
      <c r="G20" s="32">
        <v>900</v>
      </c>
      <c r="H20" s="14" t="s">
        <v>568</v>
      </c>
      <c r="I20" s="14">
        <v>1</v>
      </c>
      <c r="J20" s="14" t="s">
        <v>10</v>
      </c>
      <c r="K20" s="14" t="s">
        <v>11</v>
      </c>
      <c r="L20" s="14" t="s">
        <v>22</v>
      </c>
    </row>
    <row r="21" spans="1:12" ht="20" x14ac:dyDescent="0.35">
      <c r="A21" s="31">
        <v>20</v>
      </c>
      <c r="B21" s="14" t="s">
        <v>266</v>
      </c>
      <c r="C21" s="14" t="s">
        <v>8</v>
      </c>
      <c r="D21" s="14" t="s">
        <v>19</v>
      </c>
      <c r="E21" s="14" t="s">
        <v>29</v>
      </c>
      <c r="F21" s="14"/>
      <c r="G21" s="32">
        <v>900</v>
      </c>
      <c r="H21" s="14" t="s">
        <v>568</v>
      </c>
      <c r="I21" s="14">
        <v>1</v>
      </c>
      <c r="J21" s="14" t="s">
        <v>10</v>
      </c>
      <c r="K21" s="14" t="s">
        <v>11</v>
      </c>
      <c r="L21" s="14" t="s">
        <v>22</v>
      </c>
    </row>
    <row r="22" spans="1:12" ht="20" x14ac:dyDescent="0.35">
      <c r="A22" s="31">
        <v>21</v>
      </c>
      <c r="B22" s="14" t="s">
        <v>270</v>
      </c>
      <c r="C22" s="14" t="s">
        <v>8</v>
      </c>
      <c r="D22" s="14" t="s">
        <v>19</v>
      </c>
      <c r="E22" s="14" t="s">
        <v>29</v>
      </c>
      <c r="F22" s="14"/>
      <c r="G22" s="32">
        <v>900</v>
      </c>
      <c r="H22" s="14" t="s">
        <v>568</v>
      </c>
      <c r="I22" s="14">
        <v>1</v>
      </c>
      <c r="J22" s="14" t="s">
        <v>10</v>
      </c>
      <c r="K22" s="14" t="s">
        <v>11</v>
      </c>
      <c r="L22" s="14" t="s">
        <v>22</v>
      </c>
    </row>
    <row r="23" spans="1:12" ht="20" x14ac:dyDescent="0.35">
      <c r="A23" s="31">
        <v>22</v>
      </c>
      <c r="B23" s="15" t="s">
        <v>271</v>
      </c>
      <c r="C23" s="14" t="s">
        <v>8</v>
      </c>
      <c r="D23" s="14" t="s">
        <v>19</v>
      </c>
      <c r="E23" s="14" t="s">
        <v>29</v>
      </c>
      <c r="F23" s="14"/>
      <c r="G23" s="32">
        <v>900</v>
      </c>
      <c r="H23" s="14" t="s">
        <v>568</v>
      </c>
      <c r="I23" s="14">
        <v>1</v>
      </c>
      <c r="J23" s="14" t="s">
        <v>10</v>
      </c>
      <c r="K23" s="14" t="s">
        <v>11</v>
      </c>
      <c r="L23" s="14" t="s">
        <v>22</v>
      </c>
    </row>
    <row r="24" spans="1:12" ht="20" x14ac:dyDescent="0.35">
      <c r="A24" s="31">
        <v>23</v>
      </c>
      <c r="B24" s="15" t="s">
        <v>272</v>
      </c>
      <c r="C24" s="14" t="s">
        <v>8</v>
      </c>
      <c r="D24" s="14" t="s">
        <v>19</v>
      </c>
      <c r="E24" s="14" t="s">
        <v>29</v>
      </c>
      <c r="F24" s="14"/>
      <c r="G24" s="32">
        <v>900</v>
      </c>
      <c r="H24" s="14" t="s">
        <v>568</v>
      </c>
      <c r="I24" s="14">
        <v>1</v>
      </c>
      <c r="J24" s="14" t="s">
        <v>10</v>
      </c>
      <c r="K24" s="14" t="s">
        <v>11</v>
      </c>
      <c r="L24" s="14" t="s">
        <v>22</v>
      </c>
    </row>
    <row r="25" spans="1:12" ht="20" x14ac:dyDescent="0.35">
      <c r="A25" s="31">
        <v>24</v>
      </c>
      <c r="B25" s="15" t="s">
        <v>273</v>
      </c>
      <c r="C25" s="14" t="s">
        <v>8</v>
      </c>
      <c r="D25" s="14" t="s">
        <v>19</v>
      </c>
      <c r="E25" s="14" t="s">
        <v>29</v>
      </c>
      <c r="F25" s="14"/>
      <c r="G25" s="32">
        <v>900</v>
      </c>
      <c r="H25" s="14" t="s">
        <v>568</v>
      </c>
      <c r="I25" s="14">
        <v>1</v>
      </c>
      <c r="J25" s="14" t="s">
        <v>10</v>
      </c>
      <c r="K25" s="14" t="s">
        <v>11</v>
      </c>
      <c r="L25" s="14" t="s">
        <v>22</v>
      </c>
    </row>
    <row r="26" spans="1:12" ht="20" x14ac:dyDescent="0.35">
      <c r="A26" s="31">
        <v>25</v>
      </c>
      <c r="B26" s="15" t="s">
        <v>281</v>
      </c>
      <c r="C26" s="14" t="s">
        <v>8</v>
      </c>
      <c r="D26" s="14" t="s">
        <v>19</v>
      </c>
      <c r="E26" s="14" t="s">
        <v>29</v>
      </c>
      <c r="F26" s="14"/>
      <c r="G26" s="32">
        <v>900</v>
      </c>
      <c r="H26" s="14" t="s">
        <v>568</v>
      </c>
      <c r="I26" s="14">
        <v>1</v>
      </c>
      <c r="J26" s="14" t="s">
        <v>10</v>
      </c>
      <c r="K26" s="14" t="s">
        <v>11</v>
      </c>
      <c r="L26" s="14" t="s">
        <v>22</v>
      </c>
    </row>
    <row r="27" spans="1:12" ht="20" x14ac:dyDescent="0.35">
      <c r="A27" s="31">
        <v>26</v>
      </c>
      <c r="B27" s="15" t="s">
        <v>290</v>
      </c>
      <c r="C27" s="14" t="s">
        <v>8</v>
      </c>
      <c r="D27" s="14" t="s">
        <v>19</v>
      </c>
      <c r="E27" s="14" t="s">
        <v>29</v>
      </c>
      <c r="F27" s="14"/>
      <c r="G27" s="32">
        <v>900</v>
      </c>
      <c r="H27" s="14" t="s">
        <v>568</v>
      </c>
      <c r="I27" s="14">
        <v>1</v>
      </c>
      <c r="J27" s="14" t="s">
        <v>10</v>
      </c>
      <c r="K27" s="14" t="s">
        <v>11</v>
      </c>
      <c r="L27" s="14" t="s">
        <v>22</v>
      </c>
    </row>
    <row r="28" spans="1:12" ht="20" x14ac:dyDescent="0.35">
      <c r="A28" s="31">
        <v>27</v>
      </c>
      <c r="B28" s="15" t="s">
        <v>291</v>
      </c>
      <c r="C28" s="14" t="s">
        <v>8</v>
      </c>
      <c r="D28" s="14" t="s">
        <v>19</v>
      </c>
      <c r="E28" s="14" t="s">
        <v>29</v>
      </c>
      <c r="F28" s="14"/>
      <c r="G28" s="32">
        <v>900</v>
      </c>
      <c r="H28" s="14" t="s">
        <v>568</v>
      </c>
      <c r="I28" s="14">
        <v>1</v>
      </c>
      <c r="J28" s="14" t="s">
        <v>10</v>
      </c>
      <c r="K28" s="14" t="s">
        <v>11</v>
      </c>
      <c r="L28" s="14" t="s">
        <v>22</v>
      </c>
    </row>
    <row r="29" spans="1:12" ht="20" x14ac:dyDescent="0.35">
      <c r="A29" s="31">
        <v>28</v>
      </c>
      <c r="B29" s="15" t="s">
        <v>408</v>
      </c>
      <c r="C29" s="14" t="s">
        <v>8</v>
      </c>
      <c r="D29" s="14" t="s">
        <v>19</v>
      </c>
      <c r="E29" s="14" t="s">
        <v>29</v>
      </c>
      <c r="F29" s="14"/>
      <c r="G29" s="32">
        <v>900</v>
      </c>
      <c r="H29" s="14" t="s">
        <v>568</v>
      </c>
      <c r="I29" s="14">
        <v>1</v>
      </c>
      <c r="J29" s="14" t="s">
        <v>10</v>
      </c>
      <c r="K29" s="14" t="s">
        <v>11</v>
      </c>
      <c r="L29" s="14" t="s">
        <v>22</v>
      </c>
    </row>
    <row r="30" spans="1:12" ht="20" x14ac:dyDescent="0.35">
      <c r="A30" s="31">
        <v>29</v>
      </c>
      <c r="B30" s="15" t="s">
        <v>410</v>
      </c>
      <c r="C30" s="14" t="s">
        <v>8</v>
      </c>
      <c r="D30" s="14" t="s">
        <v>19</v>
      </c>
      <c r="E30" s="14" t="s">
        <v>29</v>
      </c>
      <c r="F30" s="14"/>
      <c r="G30" s="32">
        <v>900</v>
      </c>
      <c r="H30" s="14" t="s">
        <v>568</v>
      </c>
      <c r="I30" s="14">
        <v>1</v>
      </c>
      <c r="J30" s="14" t="s">
        <v>10</v>
      </c>
      <c r="K30" s="14" t="s">
        <v>11</v>
      </c>
      <c r="L30" s="14" t="s">
        <v>22</v>
      </c>
    </row>
    <row r="31" spans="1:12" ht="20" x14ac:dyDescent="0.35">
      <c r="A31" s="31">
        <v>30</v>
      </c>
      <c r="B31" s="15" t="s">
        <v>419</v>
      </c>
      <c r="C31" s="14" t="s">
        <v>8</v>
      </c>
      <c r="D31" s="14" t="s">
        <v>19</v>
      </c>
      <c r="E31" s="14" t="s">
        <v>29</v>
      </c>
      <c r="F31" s="14"/>
      <c r="G31" s="32">
        <v>900</v>
      </c>
      <c r="H31" s="14" t="s">
        <v>568</v>
      </c>
      <c r="I31" s="14">
        <v>1</v>
      </c>
      <c r="J31" s="14" t="s">
        <v>10</v>
      </c>
      <c r="K31" s="14" t="s">
        <v>11</v>
      </c>
      <c r="L31" s="14" t="s">
        <v>22</v>
      </c>
    </row>
    <row r="32" spans="1:12" ht="20" x14ac:dyDescent="0.35">
      <c r="A32" s="31">
        <v>31</v>
      </c>
      <c r="B32" s="15" t="s">
        <v>431</v>
      </c>
      <c r="C32" s="14" t="s">
        <v>8</v>
      </c>
      <c r="D32" s="14" t="s">
        <v>19</v>
      </c>
      <c r="E32" s="14" t="s">
        <v>29</v>
      </c>
      <c r="F32" s="14"/>
      <c r="G32" s="32">
        <v>900</v>
      </c>
      <c r="H32" s="14" t="s">
        <v>568</v>
      </c>
      <c r="I32" s="14">
        <v>1</v>
      </c>
      <c r="J32" s="14" t="s">
        <v>10</v>
      </c>
      <c r="K32" s="14" t="s">
        <v>11</v>
      </c>
      <c r="L32" s="14" t="s">
        <v>22</v>
      </c>
    </row>
    <row r="33" spans="1:12" ht="20" x14ac:dyDescent="0.35">
      <c r="A33" s="31">
        <v>32</v>
      </c>
      <c r="B33" s="15" t="s">
        <v>432</v>
      </c>
      <c r="C33" s="14" t="s">
        <v>8</v>
      </c>
      <c r="D33" s="14" t="s">
        <v>19</v>
      </c>
      <c r="E33" s="14" t="s">
        <v>29</v>
      </c>
      <c r="F33" s="14"/>
      <c r="G33" s="32">
        <v>900</v>
      </c>
      <c r="H33" s="14" t="s">
        <v>568</v>
      </c>
      <c r="I33" s="14">
        <v>1</v>
      </c>
      <c r="J33" s="14" t="s">
        <v>10</v>
      </c>
      <c r="K33" s="14" t="s">
        <v>11</v>
      </c>
      <c r="L33" s="14" t="s">
        <v>22</v>
      </c>
    </row>
    <row r="34" spans="1:12" ht="20" x14ac:dyDescent="0.35">
      <c r="A34" s="31">
        <v>33</v>
      </c>
      <c r="B34" s="15" t="s">
        <v>453</v>
      </c>
      <c r="C34" s="14" t="s">
        <v>8</v>
      </c>
      <c r="D34" s="14" t="s">
        <v>19</v>
      </c>
      <c r="E34" s="14" t="s">
        <v>70</v>
      </c>
      <c r="F34" s="14"/>
      <c r="G34" s="32">
        <v>900</v>
      </c>
      <c r="H34" s="14" t="s">
        <v>568</v>
      </c>
      <c r="I34" s="14">
        <v>1</v>
      </c>
      <c r="J34" s="14" t="s">
        <v>10</v>
      </c>
      <c r="K34" s="14" t="s">
        <v>11</v>
      </c>
      <c r="L34" s="14" t="s">
        <v>22</v>
      </c>
    </row>
    <row r="35" spans="1:12" ht="20" x14ac:dyDescent="0.35">
      <c r="A35" s="31">
        <v>34</v>
      </c>
      <c r="B35" s="15" t="s">
        <v>454</v>
      </c>
      <c r="C35" s="14" t="s">
        <v>8</v>
      </c>
      <c r="D35" s="14" t="s">
        <v>19</v>
      </c>
      <c r="E35" s="14" t="s">
        <v>70</v>
      </c>
      <c r="F35" s="14"/>
      <c r="G35" s="32">
        <v>900</v>
      </c>
      <c r="H35" s="14" t="s">
        <v>568</v>
      </c>
      <c r="I35" s="14">
        <v>1</v>
      </c>
      <c r="J35" s="14" t="s">
        <v>10</v>
      </c>
      <c r="K35" s="14" t="s">
        <v>11</v>
      </c>
      <c r="L35" s="14" t="s">
        <v>22</v>
      </c>
    </row>
    <row r="36" spans="1:12" ht="20" x14ac:dyDescent="0.35">
      <c r="A36" s="31">
        <v>35</v>
      </c>
      <c r="B36" s="15" t="s">
        <v>460</v>
      </c>
      <c r="C36" s="14" t="s">
        <v>8</v>
      </c>
      <c r="D36" s="14" t="s">
        <v>19</v>
      </c>
      <c r="E36" s="14" t="s">
        <v>29</v>
      </c>
      <c r="F36" s="14"/>
      <c r="G36" s="32">
        <v>900</v>
      </c>
      <c r="H36" s="14" t="s">
        <v>568</v>
      </c>
      <c r="I36" s="14">
        <v>1</v>
      </c>
      <c r="J36" s="14" t="s">
        <v>10</v>
      </c>
      <c r="K36" s="14" t="s">
        <v>11</v>
      </c>
      <c r="L36" s="14" t="s">
        <v>22</v>
      </c>
    </row>
    <row r="37" spans="1:12" ht="20" x14ac:dyDescent="0.35">
      <c r="A37" s="31">
        <v>36</v>
      </c>
      <c r="B37" s="15" t="s">
        <v>465</v>
      </c>
      <c r="C37" s="14" t="s">
        <v>8</v>
      </c>
      <c r="D37" s="14" t="s">
        <v>19</v>
      </c>
      <c r="E37" s="14" t="s">
        <v>70</v>
      </c>
      <c r="F37" s="14"/>
      <c r="G37" s="32">
        <v>900</v>
      </c>
      <c r="H37" s="14" t="s">
        <v>568</v>
      </c>
      <c r="I37" s="14">
        <v>1</v>
      </c>
      <c r="J37" s="14" t="s">
        <v>10</v>
      </c>
      <c r="K37" s="14" t="s">
        <v>11</v>
      </c>
      <c r="L37" s="14" t="s">
        <v>22</v>
      </c>
    </row>
    <row r="38" spans="1:12" ht="20" x14ac:dyDescent="0.35">
      <c r="A38" s="31">
        <v>37</v>
      </c>
      <c r="B38" s="15" t="s">
        <v>470</v>
      </c>
      <c r="C38" s="14" t="s">
        <v>8</v>
      </c>
      <c r="D38" s="14" t="s">
        <v>19</v>
      </c>
      <c r="E38" s="14" t="s">
        <v>70</v>
      </c>
      <c r="F38" s="14"/>
      <c r="G38" s="32">
        <v>900</v>
      </c>
      <c r="H38" s="14" t="s">
        <v>568</v>
      </c>
      <c r="I38" s="14">
        <v>1</v>
      </c>
      <c r="J38" s="14" t="s">
        <v>10</v>
      </c>
      <c r="K38" s="14" t="s">
        <v>11</v>
      </c>
      <c r="L38" s="14" t="s">
        <v>22</v>
      </c>
    </row>
    <row r="39" spans="1:12" ht="20" x14ac:dyDescent="0.35">
      <c r="A39" s="31">
        <v>38</v>
      </c>
      <c r="B39" s="15" t="s">
        <v>476</v>
      </c>
      <c r="C39" s="14" t="s">
        <v>8</v>
      </c>
      <c r="D39" s="14" t="s">
        <v>19</v>
      </c>
      <c r="E39" s="14" t="s">
        <v>29</v>
      </c>
      <c r="F39" s="14"/>
      <c r="G39" s="32">
        <v>900</v>
      </c>
      <c r="H39" s="14" t="s">
        <v>568</v>
      </c>
      <c r="I39" s="14">
        <v>1</v>
      </c>
      <c r="J39" s="14" t="s">
        <v>10</v>
      </c>
      <c r="K39" s="14" t="s">
        <v>11</v>
      </c>
      <c r="L39" s="14" t="s">
        <v>22</v>
      </c>
    </row>
    <row r="40" spans="1:12" ht="20" x14ac:dyDescent="0.35">
      <c r="A40" s="31">
        <v>39</v>
      </c>
      <c r="B40" s="15" t="s">
        <v>255</v>
      </c>
      <c r="C40" s="14" t="s">
        <v>57</v>
      </c>
      <c r="D40" s="14" t="s">
        <v>19</v>
      </c>
      <c r="E40" s="14" t="s">
        <v>70</v>
      </c>
      <c r="F40" s="14"/>
      <c r="G40" s="32">
        <v>900</v>
      </c>
      <c r="H40" s="14" t="s">
        <v>568</v>
      </c>
      <c r="I40" s="14">
        <v>1</v>
      </c>
      <c r="J40" s="14" t="s">
        <v>10</v>
      </c>
      <c r="K40" s="14" t="s">
        <v>11</v>
      </c>
      <c r="L40" s="14" t="s">
        <v>22</v>
      </c>
    </row>
    <row r="41" spans="1:12" ht="20" x14ac:dyDescent="0.35">
      <c r="A41" s="31">
        <v>40</v>
      </c>
      <c r="B41" s="15" t="s">
        <v>69</v>
      </c>
      <c r="C41" s="14" t="s">
        <v>57</v>
      </c>
      <c r="D41" s="14" t="s">
        <v>19</v>
      </c>
      <c r="E41" s="14" t="s">
        <v>70</v>
      </c>
      <c r="F41" s="14"/>
      <c r="G41" s="32">
        <v>900</v>
      </c>
      <c r="H41" s="14" t="s">
        <v>568</v>
      </c>
      <c r="I41" s="14">
        <v>1</v>
      </c>
      <c r="J41" s="14" t="s">
        <v>10</v>
      </c>
      <c r="K41" s="14" t="s">
        <v>11</v>
      </c>
      <c r="L41" s="14" t="s">
        <v>22</v>
      </c>
    </row>
    <row r="42" spans="1:12" ht="20" x14ac:dyDescent="0.35">
      <c r="A42" s="31">
        <v>41</v>
      </c>
      <c r="B42" s="15" t="s">
        <v>528</v>
      </c>
      <c r="C42" s="14" t="s">
        <v>57</v>
      </c>
      <c r="D42" s="14" t="s">
        <v>19</v>
      </c>
      <c r="E42" s="14" t="s">
        <v>70</v>
      </c>
      <c r="F42" s="14"/>
      <c r="G42" s="32">
        <v>900</v>
      </c>
      <c r="H42" s="14" t="s">
        <v>568</v>
      </c>
      <c r="I42" s="14">
        <v>1</v>
      </c>
      <c r="J42" s="14" t="s">
        <v>10</v>
      </c>
      <c r="K42" s="14" t="s">
        <v>11</v>
      </c>
      <c r="L42" s="14" t="s">
        <v>22</v>
      </c>
    </row>
    <row r="43" spans="1:12" ht="20" x14ac:dyDescent="0.35">
      <c r="A43" s="31">
        <v>42</v>
      </c>
      <c r="B43" s="15" t="s">
        <v>387</v>
      </c>
      <c r="C43" s="14" t="s">
        <v>57</v>
      </c>
      <c r="D43" s="14" t="s">
        <v>19</v>
      </c>
      <c r="E43" s="14" t="s">
        <v>70</v>
      </c>
      <c r="F43" s="14"/>
      <c r="G43" s="32">
        <v>900</v>
      </c>
      <c r="H43" s="14" t="s">
        <v>568</v>
      </c>
      <c r="I43" s="14">
        <v>1</v>
      </c>
      <c r="J43" s="14" t="s">
        <v>10</v>
      </c>
      <c r="K43" s="14" t="s">
        <v>11</v>
      </c>
      <c r="L43" s="14" t="s">
        <v>22</v>
      </c>
    </row>
    <row r="44" spans="1:12" ht="20" x14ac:dyDescent="0.35">
      <c r="A44" s="31">
        <v>43</v>
      </c>
      <c r="B44" s="15" t="s">
        <v>377</v>
      </c>
      <c r="C44" s="14" t="s">
        <v>57</v>
      </c>
      <c r="D44" s="14" t="s">
        <v>19</v>
      </c>
      <c r="E44" s="14" t="s">
        <v>70</v>
      </c>
      <c r="F44" s="14"/>
      <c r="G44" s="32">
        <v>900</v>
      </c>
      <c r="H44" s="14" t="s">
        <v>568</v>
      </c>
      <c r="I44" s="14">
        <v>1</v>
      </c>
      <c r="J44" s="14" t="s">
        <v>10</v>
      </c>
      <c r="K44" s="14" t="s">
        <v>11</v>
      </c>
      <c r="L44" s="14" t="s">
        <v>22</v>
      </c>
    </row>
    <row r="45" spans="1:12" ht="20" x14ac:dyDescent="0.35">
      <c r="A45" s="31">
        <v>44</v>
      </c>
      <c r="B45" s="15" t="s">
        <v>183</v>
      </c>
      <c r="C45" s="14" t="s">
        <v>57</v>
      </c>
      <c r="D45" s="14" t="s">
        <v>19</v>
      </c>
      <c r="E45" s="14" t="s">
        <v>70</v>
      </c>
      <c r="F45" s="14"/>
      <c r="G45" s="32">
        <v>900</v>
      </c>
      <c r="H45" s="14" t="s">
        <v>568</v>
      </c>
      <c r="I45" s="14">
        <v>1</v>
      </c>
      <c r="J45" s="14" t="s">
        <v>10</v>
      </c>
      <c r="K45" s="14" t="s">
        <v>11</v>
      </c>
      <c r="L45" s="14" t="s">
        <v>22</v>
      </c>
    </row>
    <row r="46" spans="1:12" ht="20" x14ac:dyDescent="0.35">
      <c r="A46" s="31">
        <v>45</v>
      </c>
      <c r="B46" s="15" t="s">
        <v>178</v>
      </c>
      <c r="C46" s="14" t="s">
        <v>57</v>
      </c>
      <c r="D46" s="14" t="s">
        <v>19</v>
      </c>
      <c r="E46" s="14" t="s">
        <v>70</v>
      </c>
      <c r="F46" s="14"/>
      <c r="G46" s="32">
        <v>900</v>
      </c>
      <c r="H46" s="14" t="s">
        <v>568</v>
      </c>
      <c r="I46" s="14">
        <v>1</v>
      </c>
      <c r="J46" s="14" t="s">
        <v>10</v>
      </c>
      <c r="K46" s="14" t="s">
        <v>11</v>
      </c>
      <c r="L46" s="14" t="s">
        <v>22</v>
      </c>
    </row>
    <row r="47" spans="1:12" ht="20" x14ac:dyDescent="0.35">
      <c r="A47" s="31">
        <v>46</v>
      </c>
      <c r="B47" s="15" t="s">
        <v>169</v>
      </c>
      <c r="C47" s="14" t="s">
        <v>57</v>
      </c>
      <c r="D47" s="14" t="s">
        <v>19</v>
      </c>
      <c r="E47" s="14" t="s">
        <v>70</v>
      </c>
      <c r="F47" s="14"/>
      <c r="G47" s="32">
        <v>900</v>
      </c>
      <c r="H47" s="14" t="s">
        <v>568</v>
      </c>
      <c r="I47" s="14">
        <v>1</v>
      </c>
      <c r="J47" s="14" t="s">
        <v>10</v>
      </c>
      <c r="K47" s="14" t="s">
        <v>11</v>
      </c>
      <c r="L47" s="14" t="s">
        <v>22</v>
      </c>
    </row>
    <row r="48" spans="1:12" ht="20" x14ac:dyDescent="0.35">
      <c r="A48" s="31">
        <v>47</v>
      </c>
      <c r="B48" s="15" t="s">
        <v>166</v>
      </c>
      <c r="C48" s="14" t="s">
        <v>57</v>
      </c>
      <c r="D48" s="14" t="s">
        <v>19</v>
      </c>
      <c r="E48" s="14" t="s">
        <v>70</v>
      </c>
      <c r="F48" s="14"/>
      <c r="G48" s="32">
        <v>900</v>
      </c>
      <c r="H48" s="14" t="s">
        <v>568</v>
      </c>
      <c r="I48" s="14">
        <v>1</v>
      </c>
      <c r="J48" s="14" t="s">
        <v>10</v>
      </c>
      <c r="K48" s="14" t="s">
        <v>11</v>
      </c>
      <c r="L48" s="14" t="s">
        <v>22</v>
      </c>
    </row>
    <row r="49" spans="1:12" ht="20" x14ac:dyDescent="0.35">
      <c r="A49" s="31">
        <v>48</v>
      </c>
      <c r="B49" s="15" t="s">
        <v>164</v>
      </c>
      <c r="C49" s="14" t="s">
        <v>57</v>
      </c>
      <c r="D49" s="14" t="s">
        <v>19</v>
      </c>
      <c r="E49" s="14" t="s">
        <v>70</v>
      </c>
      <c r="F49" s="14"/>
      <c r="G49" s="32">
        <v>900</v>
      </c>
      <c r="H49" s="14" t="s">
        <v>568</v>
      </c>
      <c r="I49" s="14">
        <v>1</v>
      </c>
      <c r="J49" s="14" t="s">
        <v>10</v>
      </c>
      <c r="K49" s="14" t="s">
        <v>11</v>
      </c>
      <c r="L49" s="14" t="s">
        <v>22</v>
      </c>
    </row>
    <row r="50" spans="1:12" ht="20" x14ac:dyDescent="0.35">
      <c r="A50" s="31">
        <v>49</v>
      </c>
      <c r="B50" s="15" t="s">
        <v>153</v>
      </c>
      <c r="C50" s="14" t="s">
        <v>57</v>
      </c>
      <c r="D50" s="14" t="s">
        <v>19</v>
      </c>
      <c r="E50" s="14" t="s">
        <v>70</v>
      </c>
      <c r="F50" s="14"/>
      <c r="G50" s="32">
        <v>900</v>
      </c>
      <c r="H50" s="14" t="s">
        <v>568</v>
      </c>
      <c r="I50" s="14">
        <v>1</v>
      </c>
      <c r="J50" s="14" t="s">
        <v>10</v>
      </c>
      <c r="K50" s="14" t="s">
        <v>11</v>
      </c>
      <c r="L50" s="14" t="s">
        <v>22</v>
      </c>
    </row>
    <row r="51" spans="1:12" ht="20" x14ac:dyDescent="0.35">
      <c r="A51" s="31">
        <v>50</v>
      </c>
      <c r="B51" s="15" t="s">
        <v>369</v>
      </c>
      <c r="C51" s="14" t="s">
        <v>57</v>
      </c>
      <c r="D51" s="14" t="s">
        <v>19</v>
      </c>
      <c r="E51" s="14" t="s">
        <v>70</v>
      </c>
      <c r="F51" s="14"/>
      <c r="G51" s="32">
        <v>900</v>
      </c>
      <c r="H51" s="14" t="s">
        <v>568</v>
      </c>
      <c r="I51" s="14">
        <v>1</v>
      </c>
      <c r="J51" s="14" t="s">
        <v>10</v>
      </c>
      <c r="K51" s="14" t="s">
        <v>11</v>
      </c>
      <c r="L51" s="14" t="s">
        <v>22</v>
      </c>
    </row>
    <row r="52" spans="1:12" ht="20" x14ac:dyDescent="0.35">
      <c r="A52" s="31">
        <v>51</v>
      </c>
      <c r="B52" s="15" t="s">
        <v>369</v>
      </c>
      <c r="C52" s="14" t="s">
        <v>57</v>
      </c>
      <c r="D52" s="14" t="s">
        <v>19</v>
      </c>
      <c r="E52" s="14" t="s">
        <v>70</v>
      </c>
      <c r="F52" s="14"/>
      <c r="G52" s="32">
        <v>900</v>
      </c>
      <c r="H52" s="14" t="s">
        <v>568</v>
      </c>
      <c r="I52" s="14">
        <v>1</v>
      </c>
      <c r="J52" s="14" t="s">
        <v>10</v>
      </c>
      <c r="K52" s="14" t="s">
        <v>11</v>
      </c>
      <c r="L52" s="14" t="s">
        <v>22</v>
      </c>
    </row>
    <row r="53" spans="1:12" ht="20" x14ac:dyDescent="0.35">
      <c r="A53" s="31">
        <v>52</v>
      </c>
      <c r="B53" s="15" t="s">
        <v>219</v>
      </c>
      <c r="C53" s="14" t="s">
        <v>57</v>
      </c>
      <c r="D53" s="14" t="s">
        <v>19</v>
      </c>
      <c r="E53" s="14" t="s">
        <v>70</v>
      </c>
      <c r="F53" s="14"/>
      <c r="G53" s="32">
        <v>900</v>
      </c>
      <c r="H53" s="14" t="s">
        <v>568</v>
      </c>
      <c r="I53" s="14">
        <v>1</v>
      </c>
      <c r="J53" s="14" t="s">
        <v>10</v>
      </c>
      <c r="K53" s="14" t="s">
        <v>11</v>
      </c>
      <c r="L53" s="14" t="s">
        <v>22</v>
      </c>
    </row>
    <row r="54" spans="1:12" ht="20" x14ac:dyDescent="0.35">
      <c r="A54" s="31">
        <v>53</v>
      </c>
      <c r="B54" s="15" t="s">
        <v>345</v>
      </c>
      <c r="C54" s="14" t="s">
        <v>57</v>
      </c>
      <c r="D54" s="14" t="s">
        <v>19</v>
      </c>
      <c r="E54" s="14" t="s">
        <v>70</v>
      </c>
      <c r="F54" s="14"/>
      <c r="G54" s="32">
        <v>900</v>
      </c>
      <c r="H54" s="14" t="s">
        <v>568</v>
      </c>
      <c r="I54" s="14">
        <v>1</v>
      </c>
      <c r="J54" s="14" t="s">
        <v>10</v>
      </c>
      <c r="K54" s="14" t="s">
        <v>11</v>
      </c>
      <c r="L54" s="14" t="s">
        <v>22</v>
      </c>
    </row>
    <row r="55" spans="1:12" ht="20" x14ac:dyDescent="0.35">
      <c r="A55" s="31">
        <v>54</v>
      </c>
      <c r="B55" s="15" t="s">
        <v>345</v>
      </c>
      <c r="C55" s="14" t="s">
        <v>57</v>
      </c>
      <c r="D55" s="14" t="s">
        <v>19</v>
      </c>
      <c r="E55" s="14" t="s">
        <v>70</v>
      </c>
      <c r="F55" s="14"/>
      <c r="G55" s="32">
        <v>900</v>
      </c>
      <c r="H55" s="14" t="s">
        <v>568</v>
      </c>
      <c r="I55" s="14">
        <v>1</v>
      </c>
      <c r="J55" s="14" t="s">
        <v>10</v>
      </c>
      <c r="K55" s="14" t="s">
        <v>11</v>
      </c>
      <c r="L55" s="14" t="s">
        <v>22</v>
      </c>
    </row>
    <row r="56" spans="1:12" ht="20" x14ac:dyDescent="0.35">
      <c r="A56" s="31">
        <v>55</v>
      </c>
      <c r="B56" s="15" t="s">
        <v>342</v>
      </c>
      <c r="C56" s="14" t="s">
        <v>57</v>
      </c>
      <c r="D56" s="14" t="s">
        <v>19</v>
      </c>
      <c r="E56" s="14" t="s">
        <v>70</v>
      </c>
      <c r="F56" s="14"/>
      <c r="G56" s="32">
        <v>900</v>
      </c>
      <c r="H56" s="14" t="s">
        <v>568</v>
      </c>
      <c r="I56" s="14">
        <v>1</v>
      </c>
      <c r="J56" s="14" t="s">
        <v>10</v>
      </c>
      <c r="K56" s="14" t="s">
        <v>11</v>
      </c>
      <c r="L56" s="14" t="s">
        <v>22</v>
      </c>
    </row>
    <row r="57" spans="1:12" ht="20" x14ac:dyDescent="0.35">
      <c r="A57" s="31">
        <v>56</v>
      </c>
      <c r="B57" s="15" t="s">
        <v>341</v>
      </c>
      <c r="C57" s="14" t="s">
        <v>57</v>
      </c>
      <c r="D57" s="14" t="s">
        <v>19</v>
      </c>
      <c r="E57" s="14" t="s">
        <v>70</v>
      </c>
      <c r="F57" s="14"/>
      <c r="G57" s="32">
        <v>900</v>
      </c>
      <c r="H57" s="14" t="s">
        <v>568</v>
      </c>
      <c r="I57" s="14">
        <v>1</v>
      </c>
      <c r="J57" s="14" t="s">
        <v>10</v>
      </c>
      <c r="K57" s="14" t="s">
        <v>11</v>
      </c>
      <c r="L57" s="14" t="s">
        <v>22</v>
      </c>
    </row>
    <row r="58" spans="1:12" ht="20" x14ac:dyDescent="0.35">
      <c r="A58" s="31">
        <v>57</v>
      </c>
      <c r="B58" s="15" t="s">
        <v>337</v>
      </c>
      <c r="C58" s="14" t="s">
        <v>57</v>
      </c>
      <c r="D58" s="14" t="s">
        <v>19</v>
      </c>
      <c r="E58" s="14" t="s">
        <v>70</v>
      </c>
      <c r="F58" s="14"/>
      <c r="G58" s="32">
        <v>900</v>
      </c>
      <c r="H58" s="14" t="s">
        <v>568</v>
      </c>
      <c r="I58" s="14">
        <v>1</v>
      </c>
      <c r="J58" s="14" t="s">
        <v>10</v>
      </c>
      <c r="K58" s="14" t="s">
        <v>11</v>
      </c>
      <c r="L58" s="14" t="s">
        <v>22</v>
      </c>
    </row>
    <row r="59" spans="1:12" ht="20" x14ac:dyDescent="0.35">
      <c r="A59" s="31">
        <v>58</v>
      </c>
      <c r="B59" s="15" t="s">
        <v>265</v>
      </c>
      <c r="C59" s="14" t="s">
        <v>57</v>
      </c>
      <c r="D59" s="14" t="s">
        <v>19</v>
      </c>
      <c r="E59" s="14" t="s">
        <v>70</v>
      </c>
      <c r="F59" s="14"/>
      <c r="G59" s="32">
        <v>900</v>
      </c>
      <c r="H59" s="14" t="s">
        <v>568</v>
      </c>
      <c r="I59" s="14">
        <v>1</v>
      </c>
      <c r="J59" s="14" t="s">
        <v>10</v>
      </c>
      <c r="K59" s="14" t="s">
        <v>11</v>
      </c>
      <c r="L59" s="14" t="s">
        <v>22</v>
      </c>
    </row>
    <row r="60" spans="1:12" ht="20" x14ac:dyDescent="0.35">
      <c r="A60" s="31">
        <v>59</v>
      </c>
      <c r="B60" s="15" t="s">
        <v>266</v>
      </c>
      <c r="C60" s="14" t="s">
        <v>57</v>
      </c>
      <c r="D60" s="14" t="s">
        <v>19</v>
      </c>
      <c r="E60" s="14" t="s">
        <v>70</v>
      </c>
      <c r="F60" s="14"/>
      <c r="G60" s="32">
        <v>900</v>
      </c>
      <c r="H60" s="14" t="s">
        <v>568</v>
      </c>
      <c r="I60" s="14">
        <v>1</v>
      </c>
      <c r="J60" s="14" t="s">
        <v>10</v>
      </c>
      <c r="K60" s="14" t="s">
        <v>11</v>
      </c>
      <c r="L60" s="14" t="s">
        <v>22</v>
      </c>
    </row>
    <row r="61" spans="1:12" ht="20" x14ac:dyDescent="0.35">
      <c r="A61" s="31">
        <v>60</v>
      </c>
      <c r="B61" s="15" t="s">
        <v>332</v>
      </c>
      <c r="C61" s="14" t="s">
        <v>57</v>
      </c>
      <c r="D61" s="14" t="s">
        <v>19</v>
      </c>
      <c r="E61" s="14" t="s">
        <v>70</v>
      </c>
      <c r="F61" s="14"/>
      <c r="G61" s="32">
        <v>900</v>
      </c>
      <c r="H61" s="14" t="s">
        <v>568</v>
      </c>
      <c r="I61" s="14">
        <v>1</v>
      </c>
      <c r="J61" s="14" t="s">
        <v>10</v>
      </c>
      <c r="K61" s="14" t="s">
        <v>11</v>
      </c>
      <c r="L61" s="14" t="s">
        <v>22</v>
      </c>
    </row>
    <row r="62" spans="1:12" ht="20" x14ac:dyDescent="0.35">
      <c r="A62" s="31">
        <v>61</v>
      </c>
      <c r="B62" s="15" t="s">
        <v>271</v>
      </c>
      <c r="C62" s="14" t="s">
        <v>57</v>
      </c>
      <c r="D62" s="14" t="s">
        <v>19</v>
      </c>
      <c r="E62" s="14" t="s">
        <v>70</v>
      </c>
      <c r="F62" s="14"/>
      <c r="G62" s="32">
        <v>900</v>
      </c>
      <c r="H62" s="14" t="s">
        <v>568</v>
      </c>
      <c r="I62" s="14">
        <v>1</v>
      </c>
      <c r="J62" s="14" t="s">
        <v>10</v>
      </c>
      <c r="K62" s="14" t="s">
        <v>11</v>
      </c>
      <c r="L62" s="14" t="s">
        <v>22</v>
      </c>
    </row>
    <row r="63" spans="1:12" ht="20" x14ac:dyDescent="0.35">
      <c r="A63" s="31">
        <v>62</v>
      </c>
      <c r="B63" s="15" t="s">
        <v>319</v>
      </c>
      <c r="C63" s="14" t="s">
        <v>57</v>
      </c>
      <c r="D63" s="14" t="s">
        <v>19</v>
      </c>
      <c r="E63" s="14" t="s">
        <v>70</v>
      </c>
      <c r="F63" s="14"/>
      <c r="G63" s="32">
        <v>900</v>
      </c>
      <c r="H63" s="14" t="s">
        <v>568</v>
      </c>
      <c r="I63" s="14">
        <v>1</v>
      </c>
      <c r="J63" s="14" t="s">
        <v>10</v>
      </c>
      <c r="K63" s="14" t="s">
        <v>11</v>
      </c>
      <c r="L63" s="14" t="s">
        <v>22</v>
      </c>
    </row>
    <row r="64" spans="1:12" ht="20" x14ac:dyDescent="0.35">
      <c r="A64" s="31">
        <v>63</v>
      </c>
      <c r="B64" s="15" t="s">
        <v>291</v>
      </c>
      <c r="C64" s="14" t="s">
        <v>57</v>
      </c>
      <c r="D64" s="14" t="s">
        <v>19</v>
      </c>
      <c r="E64" s="14" t="s">
        <v>70</v>
      </c>
      <c r="F64" s="14"/>
      <c r="G64" s="32">
        <v>900</v>
      </c>
      <c r="H64" s="14" t="s">
        <v>568</v>
      </c>
      <c r="I64" s="14">
        <v>1</v>
      </c>
      <c r="J64" s="14" t="s">
        <v>10</v>
      </c>
      <c r="K64" s="14" t="s">
        <v>11</v>
      </c>
      <c r="L64" s="14" t="s">
        <v>22</v>
      </c>
    </row>
    <row r="65" spans="1:12" ht="20" x14ac:dyDescent="0.35">
      <c r="A65" s="31">
        <v>64</v>
      </c>
      <c r="B65" s="15" t="s">
        <v>302</v>
      </c>
      <c r="C65" s="14" t="s">
        <v>57</v>
      </c>
      <c r="D65" s="14" t="s">
        <v>19</v>
      </c>
      <c r="E65" s="14" t="s">
        <v>70</v>
      </c>
      <c r="F65" s="14"/>
      <c r="G65" s="32">
        <v>900</v>
      </c>
      <c r="H65" s="14" t="s">
        <v>568</v>
      </c>
      <c r="I65" s="14">
        <v>1</v>
      </c>
      <c r="J65" s="14" t="s">
        <v>10</v>
      </c>
      <c r="K65" s="14" t="s">
        <v>11</v>
      </c>
      <c r="L65" s="14" t="s">
        <v>22</v>
      </c>
    </row>
    <row r="66" spans="1:12" ht="20" x14ac:dyDescent="0.35">
      <c r="A66" s="31">
        <v>65</v>
      </c>
      <c r="B66" s="15" t="s">
        <v>521</v>
      </c>
      <c r="C66" s="14" t="s">
        <v>57</v>
      </c>
      <c r="D66" s="14" t="s">
        <v>19</v>
      </c>
      <c r="E66" s="14" t="s">
        <v>70</v>
      </c>
      <c r="F66" s="14"/>
      <c r="G66" s="32">
        <v>900</v>
      </c>
      <c r="H66" s="14" t="s">
        <v>568</v>
      </c>
      <c r="I66" s="14">
        <v>1</v>
      </c>
      <c r="J66" s="14" t="s">
        <v>10</v>
      </c>
      <c r="K66" s="14" t="s">
        <v>11</v>
      </c>
      <c r="L66" s="14" t="s">
        <v>22</v>
      </c>
    </row>
    <row r="67" spans="1:12" ht="20" x14ac:dyDescent="0.35">
      <c r="A67" s="31">
        <v>66</v>
      </c>
      <c r="B67" s="15" t="s">
        <v>504</v>
      </c>
      <c r="C67" s="14" t="s">
        <v>57</v>
      </c>
      <c r="D67" s="14" t="s">
        <v>19</v>
      </c>
      <c r="E67" s="14" t="s">
        <v>70</v>
      </c>
      <c r="F67" s="14"/>
      <c r="G67" s="32">
        <v>900</v>
      </c>
      <c r="H67" s="14" t="s">
        <v>568</v>
      </c>
      <c r="I67" s="14">
        <v>1</v>
      </c>
      <c r="J67" s="14" t="s">
        <v>10</v>
      </c>
      <c r="K67" s="14" t="s">
        <v>11</v>
      </c>
      <c r="L67" s="14" t="s">
        <v>22</v>
      </c>
    </row>
    <row r="68" spans="1:12" ht="20" x14ac:dyDescent="0.35">
      <c r="A68" s="31">
        <v>67</v>
      </c>
      <c r="B68" s="15" t="s">
        <v>453</v>
      </c>
      <c r="C68" s="14" t="s">
        <v>57</v>
      </c>
      <c r="D68" s="14" t="s">
        <v>19</v>
      </c>
      <c r="E68" s="14" t="s">
        <v>70</v>
      </c>
      <c r="F68" s="14"/>
      <c r="G68" s="32">
        <v>900</v>
      </c>
      <c r="H68" s="14" t="s">
        <v>568</v>
      </c>
      <c r="I68" s="14">
        <v>1</v>
      </c>
      <c r="J68" s="14" t="s">
        <v>10</v>
      </c>
      <c r="K68" s="14" t="s">
        <v>11</v>
      </c>
      <c r="L68" s="14" t="s">
        <v>22</v>
      </c>
    </row>
    <row r="69" spans="1:12" ht="20" x14ac:dyDescent="0.35">
      <c r="A69" s="31">
        <v>68</v>
      </c>
      <c r="B69" s="15" t="s">
        <v>493</v>
      </c>
      <c r="C69" s="14" t="s">
        <v>57</v>
      </c>
      <c r="D69" s="14" t="s">
        <v>19</v>
      </c>
      <c r="E69" s="14" t="s">
        <v>70</v>
      </c>
      <c r="F69" s="14"/>
      <c r="G69" s="32">
        <v>900</v>
      </c>
      <c r="H69" s="14" t="s">
        <v>568</v>
      </c>
      <c r="I69" s="14">
        <v>1</v>
      </c>
      <c r="J69" s="14" t="s">
        <v>10</v>
      </c>
      <c r="K69" s="14" t="s">
        <v>11</v>
      </c>
      <c r="L69" s="14" t="s">
        <v>22</v>
      </c>
    </row>
    <row r="70" spans="1:12" ht="20" x14ac:dyDescent="0.35">
      <c r="A70" s="31">
        <v>69</v>
      </c>
      <c r="B70" s="15" t="s">
        <v>471</v>
      </c>
      <c r="C70" s="14" t="s">
        <v>57</v>
      </c>
      <c r="D70" s="14" t="s">
        <v>19</v>
      </c>
      <c r="E70" s="14" t="s">
        <v>70</v>
      </c>
      <c r="F70" s="14"/>
      <c r="G70" s="32">
        <v>900</v>
      </c>
      <c r="H70" s="14" t="s">
        <v>568</v>
      </c>
      <c r="I70" s="14">
        <v>1</v>
      </c>
      <c r="J70" s="14" t="s">
        <v>10</v>
      </c>
      <c r="K70" s="14" t="s">
        <v>11</v>
      </c>
      <c r="L70" s="14" t="s">
        <v>22</v>
      </c>
    </row>
    <row r="71" spans="1:12" ht="20.5" thickBot="1" x14ac:dyDescent="0.4">
      <c r="A71" s="31">
        <v>70</v>
      </c>
      <c r="B71" s="15" t="s">
        <v>483</v>
      </c>
      <c r="C71" s="14" t="s">
        <v>57</v>
      </c>
      <c r="D71" s="14" t="s">
        <v>19</v>
      </c>
      <c r="E71" s="14" t="s">
        <v>70</v>
      </c>
      <c r="F71" s="14"/>
      <c r="G71" s="32">
        <v>900</v>
      </c>
      <c r="H71" s="113" t="s">
        <v>568</v>
      </c>
      <c r="I71" s="113">
        <v>1</v>
      </c>
      <c r="J71" s="14" t="s">
        <v>10</v>
      </c>
      <c r="K71" s="14" t="s">
        <v>11</v>
      </c>
      <c r="L71" s="14" t="s">
        <v>22</v>
      </c>
    </row>
    <row r="72" spans="1:12" ht="15" thickBot="1" x14ac:dyDescent="0.4">
      <c r="H72" s="115" t="s">
        <v>566</v>
      </c>
      <c r="I72" s="258">
        <f>SUM(I2:I71)</f>
        <v>70</v>
      </c>
    </row>
    <row r="73" spans="1:12" ht="20" x14ac:dyDescent="0.35">
      <c r="A73" s="12" t="s">
        <v>0</v>
      </c>
      <c r="B73" s="12" t="s">
        <v>1</v>
      </c>
      <c r="C73" s="12" t="s">
        <v>2</v>
      </c>
      <c r="D73" s="12" t="s">
        <v>3</v>
      </c>
      <c r="E73" s="12" t="s">
        <v>21</v>
      </c>
      <c r="F73" s="12" t="s">
        <v>549</v>
      </c>
      <c r="G73" s="12" t="s">
        <v>550</v>
      </c>
      <c r="H73" s="114" t="s">
        <v>551</v>
      </c>
      <c r="I73" s="114" t="s">
        <v>4</v>
      </c>
      <c r="J73" s="12" t="s">
        <v>5</v>
      </c>
      <c r="K73" s="12" t="s">
        <v>12</v>
      </c>
      <c r="L73" s="12" t="s">
        <v>6</v>
      </c>
    </row>
    <row r="74" spans="1:12" s="25" customFormat="1" ht="20" x14ac:dyDescent="0.35">
      <c r="A74" s="2">
        <v>1</v>
      </c>
      <c r="B74" s="4" t="s">
        <v>340</v>
      </c>
      <c r="C74" s="2" t="s">
        <v>57</v>
      </c>
      <c r="D74" s="2" t="s">
        <v>19</v>
      </c>
      <c r="E74" s="2" t="s">
        <v>70</v>
      </c>
      <c r="F74" s="2"/>
      <c r="G74" s="2">
        <v>900</v>
      </c>
      <c r="H74" s="14" t="s">
        <v>568</v>
      </c>
      <c r="I74" s="2">
        <v>1</v>
      </c>
      <c r="J74" s="2" t="s">
        <v>594</v>
      </c>
      <c r="K74" s="2" t="s">
        <v>11</v>
      </c>
      <c r="L74" s="2" t="s">
        <v>64</v>
      </c>
    </row>
    <row r="75" spans="1:12" s="25" customFormat="1" ht="20" x14ac:dyDescent="0.35">
      <c r="A75" s="2">
        <v>2</v>
      </c>
      <c r="B75" s="4" t="s">
        <v>411</v>
      </c>
      <c r="C75" s="2" t="s">
        <v>57</v>
      </c>
      <c r="D75" s="2" t="s">
        <v>19</v>
      </c>
      <c r="E75" s="2" t="s">
        <v>70</v>
      </c>
      <c r="F75" s="2"/>
      <c r="G75" s="2">
        <v>900</v>
      </c>
      <c r="H75" s="14" t="s">
        <v>568</v>
      </c>
      <c r="I75" s="2">
        <v>1</v>
      </c>
      <c r="J75" s="2" t="s">
        <v>594</v>
      </c>
      <c r="K75" s="2" t="s">
        <v>11</v>
      </c>
      <c r="L75" s="2" t="s">
        <v>64</v>
      </c>
    </row>
    <row r="76" spans="1:12" s="1" customFormat="1" ht="20" x14ac:dyDescent="0.35">
      <c r="A76" s="2">
        <f t="shared" ref="A76" si="0">+A75+1</f>
        <v>3</v>
      </c>
      <c r="B76" s="4" t="s">
        <v>297</v>
      </c>
      <c r="C76" s="2" t="s">
        <v>8</v>
      </c>
      <c r="D76" s="2" t="s">
        <v>19</v>
      </c>
      <c r="E76" s="2" t="s">
        <v>29</v>
      </c>
      <c r="F76" s="2"/>
      <c r="G76" s="2">
        <v>900</v>
      </c>
      <c r="H76" s="14" t="s">
        <v>568</v>
      </c>
      <c r="I76" s="2">
        <v>1</v>
      </c>
      <c r="J76" s="2" t="s">
        <v>594</v>
      </c>
      <c r="K76" s="2" t="s">
        <v>11</v>
      </c>
      <c r="L76" s="2" t="s">
        <v>64</v>
      </c>
    </row>
    <row r="77" spans="1:12" x14ac:dyDescent="0.35">
      <c r="H77" s="33" t="s">
        <v>566</v>
      </c>
      <c r="I77" s="262">
        <f>SUM(I74:I76)</f>
        <v>3</v>
      </c>
    </row>
  </sheetData>
  <sortState xmlns:xlrd2="http://schemas.microsoft.com/office/spreadsheetml/2017/richdata2" ref="B40:C71">
    <sortCondition ref="B40:B71"/>
  </sortState>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7C816-7D30-4C0B-BFCC-7FD282283B7C}">
  <sheetPr>
    <tabColor rgb="FF92D050"/>
  </sheetPr>
  <dimension ref="A1:K13"/>
  <sheetViews>
    <sheetView workbookViewId="0">
      <selection activeCell="H13" sqref="H13"/>
    </sheetView>
  </sheetViews>
  <sheetFormatPr defaultColWidth="8.90625" defaultRowHeight="14.5" x14ac:dyDescent="0.35"/>
  <cols>
    <col min="1" max="1" width="6.1796875" style="25" customWidth="1"/>
    <col min="2" max="2" width="11.54296875" style="25" customWidth="1"/>
    <col min="3" max="3" width="13" style="25" customWidth="1"/>
    <col min="4" max="4" width="19" style="25" customWidth="1"/>
    <col min="5" max="5" width="21" style="25" customWidth="1"/>
    <col min="6" max="6" width="14" style="25" customWidth="1"/>
    <col min="7" max="7" width="10.1796875" style="25" customWidth="1"/>
    <col min="8" max="8" width="8.90625" style="25"/>
    <col min="9" max="9" width="23.1796875" style="25" customWidth="1"/>
    <col min="10" max="10" width="21.36328125" style="25" customWidth="1"/>
    <col min="11" max="11" width="15.90625" style="25" customWidth="1"/>
    <col min="12" max="16384" width="8.90625" style="25"/>
  </cols>
  <sheetData>
    <row r="1" spans="1:11" ht="20" x14ac:dyDescent="0.35">
      <c r="A1" s="3" t="s">
        <v>0</v>
      </c>
      <c r="B1" s="3" t="s">
        <v>1</v>
      </c>
      <c r="C1" s="3" t="s">
        <v>2</v>
      </c>
      <c r="D1" s="3" t="s">
        <v>3</v>
      </c>
      <c r="E1" s="3" t="s">
        <v>21</v>
      </c>
      <c r="F1" s="3" t="s">
        <v>550</v>
      </c>
      <c r="G1" s="3" t="s">
        <v>551</v>
      </c>
      <c r="H1" s="3" t="s">
        <v>4</v>
      </c>
      <c r="I1" s="3" t="s">
        <v>5</v>
      </c>
      <c r="J1" s="3" t="s">
        <v>12</v>
      </c>
      <c r="K1" s="3" t="s">
        <v>6</v>
      </c>
    </row>
    <row r="2" spans="1:11" ht="20" x14ac:dyDescent="0.35">
      <c r="A2" s="2">
        <v>1</v>
      </c>
      <c r="B2" s="4" t="s">
        <v>252</v>
      </c>
      <c r="C2" s="2" t="s">
        <v>598</v>
      </c>
      <c r="D2" s="2" t="s">
        <v>19</v>
      </c>
      <c r="E2" s="2" t="s">
        <v>577</v>
      </c>
      <c r="F2" s="2">
        <v>900</v>
      </c>
      <c r="G2" s="2" t="s">
        <v>571</v>
      </c>
      <c r="H2" s="2">
        <v>2</v>
      </c>
      <c r="I2" s="2" t="s">
        <v>10</v>
      </c>
      <c r="J2" s="2" t="s">
        <v>11</v>
      </c>
      <c r="K2" s="2" t="s">
        <v>22</v>
      </c>
    </row>
    <row r="3" spans="1:11" ht="21.5" x14ac:dyDescent="0.35">
      <c r="A3" s="11">
        <v>2</v>
      </c>
      <c r="B3" s="4" t="s">
        <v>344</v>
      </c>
      <c r="C3" s="2" t="s">
        <v>598</v>
      </c>
      <c r="D3" s="2" t="s">
        <v>19</v>
      </c>
      <c r="E3" s="2" t="s">
        <v>577</v>
      </c>
      <c r="F3" s="2">
        <v>900</v>
      </c>
      <c r="G3" s="2" t="s">
        <v>572</v>
      </c>
      <c r="H3" s="2">
        <v>2</v>
      </c>
      <c r="I3" s="2" t="s">
        <v>10</v>
      </c>
      <c r="J3" s="2" t="s">
        <v>11</v>
      </c>
      <c r="K3" s="2" t="s">
        <v>22</v>
      </c>
    </row>
    <row r="4" spans="1:11" ht="21.5" x14ac:dyDescent="0.35">
      <c r="A4" s="11">
        <v>3</v>
      </c>
      <c r="B4" s="4" t="s">
        <v>418</v>
      </c>
      <c r="C4" s="2" t="s">
        <v>598</v>
      </c>
      <c r="D4" s="2" t="s">
        <v>19</v>
      </c>
      <c r="E4" s="2" t="s">
        <v>577</v>
      </c>
      <c r="F4" s="2">
        <v>900</v>
      </c>
      <c r="G4" s="2" t="s">
        <v>573</v>
      </c>
      <c r="H4" s="2">
        <v>2</v>
      </c>
      <c r="I4" s="2" t="s">
        <v>10</v>
      </c>
      <c r="J4" s="2" t="s">
        <v>11</v>
      </c>
      <c r="K4" s="2" t="s">
        <v>22</v>
      </c>
    </row>
    <row r="5" spans="1:11" ht="21.5" x14ac:dyDescent="0.35">
      <c r="A5" s="11">
        <v>4</v>
      </c>
      <c r="B5" s="4" t="s">
        <v>252</v>
      </c>
      <c r="C5" s="2" t="s">
        <v>598</v>
      </c>
      <c r="D5" s="2" t="s">
        <v>19</v>
      </c>
      <c r="E5" s="2" t="s">
        <v>577</v>
      </c>
      <c r="F5" s="2">
        <v>900</v>
      </c>
      <c r="G5" s="2" t="s">
        <v>574</v>
      </c>
      <c r="H5" s="2">
        <v>2</v>
      </c>
      <c r="I5" s="2" t="s">
        <v>10</v>
      </c>
      <c r="J5" s="2" t="s">
        <v>11</v>
      </c>
      <c r="K5" s="2" t="s">
        <v>22</v>
      </c>
    </row>
    <row r="6" spans="1:11" ht="21.5" x14ac:dyDescent="0.35">
      <c r="A6" s="11">
        <v>5</v>
      </c>
      <c r="B6" s="4" t="s">
        <v>344</v>
      </c>
      <c r="C6" s="2" t="s">
        <v>598</v>
      </c>
      <c r="D6" s="2" t="s">
        <v>19</v>
      </c>
      <c r="E6" s="2" t="s">
        <v>577</v>
      </c>
      <c r="F6" s="2">
        <v>900</v>
      </c>
      <c r="G6" s="2" t="s">
        <v>575</v>
      </c>
      <c r="H6" s="2">
        <v>2</v>
      </c>
      <c r="I6" s="2" t="s">
        <v>10</v>
      </c>
      <c r="J6" s="2" t="s">
        <v>11</v>
      </c>
      <c r="K6" s="2" t="s">
        <v>22</v>
      </c>
    </row>
    <row r="7" spans="1:11" ht="21.5" x14ac:dyDescent="0.35">
      <c r="A7" s="11">
        <v>6</v>
      </c>
      <c r="B7" s="4" t="s">
        <v>418</v>
      </c>
      <c r="C7" s="2" t="s">
        <v>598</v>
      </c>
      <c r="D7" s="2" t="s">
        <v>19</v>
      </c>
      <c r="E7" s="2" t="s">
        <v>577</v>
      </c>
      <c r="F7" s="2">
        <v>900</v>
      </c>
      <c r="G7" s="2" t="s">
        <v>576</v>
      </c>
      <c r="H7" s="2">
        <v>2</v>
      </c>
      <c r="I7" s="2" t="s">
        <v>10</v>
      </c>
      <c r="J7" s="2" t="s">
        <v>11</v>
      </c>
      <c r="K7" s="2" t="s">
        <v>22</v>
      </c>
    </row>
    <row r="8" spans="1:11" ht="21.5" x14ac:dyDescent="0.9">
      <c r="A8" s="11">
        <v>7</v>
      </c>
      <c r="B8" s="42" t="s">
        <v>611</v>
      </c>
      <c r="C8" s="2" t="s">
        <v>598</v>
      </c>
      <c r="D8" s="2" t="s">
        <v>19</v>
      </c>
      <c r="E8" s="2" t="s">
        <v>577</v>
      </c>
      <c r="F8" s="2">
        <v>900</v>
      </c>
      <c r="G8" s="2" t="s">
        <v>576</v>
      </c>
      <c r="H8" s="2">
        <v>2</v>
      </c>
      <c r="I8" s="2" t="s">
        <v>10</v>
      </c>
      <c r="J8" s="2" t="s">
        <v>11</v>
      </c>
      <c r="K8" s="2" t="s">
        <v>22</v>
      </c>
    </row>
    <row r="9" spans="1:11" ht="21.5" x14ac:dyDescent="0.9">
      <c r="A9" s="2">
        <v>8</v>
      </c>
      <c r="B9" s="42" t="s">
        <v>612</v>
      </c>
      <c r="C9" s="2" t="s">
        <v>598</v>
      </c>
      <c r="D9" s="2" t="s">
        <v>19</v>
      </c>
      <c r="E9" s="2" t="s">
        <v>577</v>
      </c>
      <c r="F9" s="2">
        <v>900</v>
      </c>
      <c r="G9" s="2" t="s">
        <v>576</v>
      </c>
      <c r="H9" s="2">
        <v>2</v>
      </c>
      <c r="I9" s="2" t="s">
        <v>10</v>
      </c>
      <c r="J9" s="2" t="s">
        <v>11</v>
      </c>
      <c r="K9" s="2" t="s">
        <v>22</v>
      </c>
    </row>
    <row r="10" spans="1:11" ht="21.5" x14ac:dyDescent="0.9">
      <c r="A10" s="11">
        <v>9</v>
      </c>
      <c r="B10" s="42" t="s">
        <v>613</v>
      </c>
      <c r="C10" s="2" t="s">
        <v>598</v>
      </c>
      <c r="D10" s="2" t="s">
        <v>19</v>
      </c>
      <c r="E10" s="2" t="s">
        <v>577</v>
      </c>
      <c r="F10" s="2">
        <v>900</v>
      </c>
      <c r="G10" s="2" t="s">
        <v>576</v>
      </c>
      <c r="H10" s="2">
        <v>2</v>
      </c>
      <c r="I10" s="2" t="s">
        <v>10</v>
      </c>
      <c r="J10" s="2" t="s">
        <v>11</v>
      </c>
      <c r="K10" s="2" t="s">
        <v>22</v>
      </c>
    </row>
    <row r="11" spans="1:11" ht="21.5" x14ac:dyDescent="0.9">
      <c r="A11" s="11">
        <v>10</v>
      </c>
      <c r="B11" s="42" t="s">
        <v>614</v>
      </c>
      <c r="C11" s="2" t="s">
        <v>598</v>
      </c>
      <c r="D11" s="2" t="s">
        <v>19</v>
      </c>
      <c r="E11" s="2" t="s">
        <v>577</v>
      </c>
      <c r="F11" s="2">
        <v>900</v>
      </c>
      <c r="G11" s="2" t="s">
        <v>576</v>
      </c>
      <c r="H11" s="2">
        <v>2</v>
      </c>
      <c r="I11" s="2" t="s">
        <v>10</v>
      </c>
      <c r="J11" s="2" t="s">
        <v>11</v>
      </c>
      <c r="K11" s="2" t="s">
        <v>22</v>
      </c>
    </row>
    <row r="12" spans="1:11" ht="21.5" x14ac:dyDescent="0.9">
      <c r="A12" s="11">
        <v>11</v>
      </c>
      <c r="B12" s="42" t="s">
        <v>241</v>
      </c>
      <c r="C12" s="2" t="s">
        <v>598</v>
      </c>
      <c r="D12" s="2" t="s">
        <v>19</v>
      </c>
      <c r="E12" s="2" t="s">
        <v>577</v>
      </c>
      <c r="F12" s="2">
        <v>900</v>
      </c>
      <c r="G12" s="2" t="s">
        <v>576</v>
      </c>
      <c r="H12" s="2">
        <v>2</v>
      </c>
      <c r="I12" s="2" t="s">
        <v>10</v>
      </c>
      <c r="J12" s="2" t="s">
        <v>11</v>
      </c>
      <c r="K12" s="2" t="s">
        <v>22</v>
      </c>
    </row>
    <row r="13" spans="1:11" ht="20.399999999999999" customHeight="1" x14ac:dyDescent="0.35">
      <c r="A13" s="332" t="s">
        <v>570</v>
      </c>
      <c r="B13" s="333"/>
      <c r="C13" s="333"/>
      <c r="D13" s="333"/>
      <c r="E13" s="333"/>
      <c r="F13" s="333"/>
      <c r="G13" s="334"/>
      <c r="H13" s="259">
        <f>SUM(H2:H12)</f>
        <v>22</v>
      </c>
      <c r="I13" s="2"/>
      <c r="J13" s="2"/>
      <c r="K13" s="2"/>
    </row>
  </sheetData>
  <sortState xmlns:xlrd2="http://schemas.microsoft.com/office/spreadsheetml/2017/richdata2" ref="B2:D4">
    <sortCondition ref="B2:B4"/>
  </sortState>
  <mergeCells count="1">
    <mergeCell ref="A13:G13"/>
  </mergeCells>
  <phoneticPr fontId="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71EA0-CE0D-4782-A617-A29A16BA9435}">
  <sheetPr>
    <tabColor rgb="FF92D050"/>
  </sheetPr>
  <dimension ref="A1:K4"/>
  <sheetViews>
    <sheetView workbookViewId="0">
      <selection activeCell="H4" sqref="H4"/>
    </sheetView>
  </sheetViews>
  <sheetFormatPr defaultRowHeight="14.5" x14ac:dyDescent="0.35"/>
  <cols>
    <col min="1" max="1" width="5.54296875" customWidth="1"/>
    <col min="2" max="2" width="19.36328125" customWidth="1"/>
    <col min="3" max="3" width="10.36328125" customWidth="1"/>
    <col min="4" max="4" width="16.6328125" customWidth="1"/>
    <col min="5" max="5" width="19.1796875" customWidth="1"/>
    <col min="6" max="6" width="13.6328125" customWidth="1"/>
    <col min="9" max="9" width="22.81640625" customWidth="1"/>
    <col min="10" max="10" width="19.81640625" customWidth="1"/>
    <col min="11" max="11" width="13" customWidth="1"/>
  </cols>
  <sheetData>
    <row r="1" spans="1:11" ht="20" x14ac:dyDescent="0.35">
      <c r="A1" s="3" t="s">
        <v>0</v>
      </c>
      <c r="B1" s="3" t="s">
        <v>1</v>
      </c>
      <c r="C1" s="3" t="s">
        <v>2</v>
      </c>
      <c r="D1" s="3" t="s">
        <v>3</v>
      </c>
      <c r="E1" s="3" t="s">
        <v>21</v>
      </c>
      <c r="F1" s="3" t="s">
        <v>549</v>
      </c>
      <c r="G1" s="3" t="s">
        <v>550</v>
      </c>
      <c r="H1" s="3" t="s">
        <v>4</v>
      </c>
      <c r="I1" s="3" t="s">
        <v>5</v>
      </c>
      <c r="J1" s="3" t="s">
        <v>12</v>
      </c>
      <c r="K1" s="3" t="s">
        <v>6</v>
      </c>
    </row>
    <row r="2" spans="1:11" ht="20" x14ac:dyDescent="0.35">
      <c r="A2" s="2">
        <v>1</v>
      </c>
      <c r="B2" s="4" t="s">
        <v>28</v>
      </c>
      <c r="C2" s="2" t="s">
        <v>8</v>
      </c>
      <c r="D2" s="2" t="s">
        <v>19</v>
      </c>
      <c r="E2" s="2" t="s">
        <v>31</v>
      </c>
      <c r="F2" s="2" t="s">
        <v>741</v>
      </c>
      <c r="G2" s="2">
        <v>900</v>
      </c>
      <c r="H2" s="2">
        <v>1</v>
      </c>
      <c r="I2" s="2" t="s">
        <v>10</v>
      </c>
      <c r="J2" s="2" t="s">
        <v>11</v>
      </c>
      <c r="K2" s="2" t="s">
        <v>22</v>
      </c>
    </row>
    <row r="3" spans="1:11" ht="20" x14ac:dyDescent="0.35">
      <c r="A3" s="26">
        <v>2</v>
      </c>
      <c r="B3" s="4" t="s">
        <v>633</v>
      </c>
      <c r="C3" s="2" t="s">
        <v>8</v>
      </c>
      <c r="D3" s="2" t="s">
        <v>19</v>
      </c>
      <c r="E3" s="2" t="s">
        <v>31</v>
      </c>
      <c r="F3" s="2" t="s">
        <v>741</v>
      </c>
      <c r="G3" s="2">
        <v>900</v>
      </c>
      <c r="H3" s="2">
        <v>1</v>
      </c>
      <c r="I3" s="2" t="s">
        <v>10</v>
      </c>
      <c r="J3" s="2" t="s">
        <v>11</v>
      </c>
      <c r="K3" s="2" t="s">
        <v>22</v>
      </c>
    </row>
    <row r="4" spans="1:11" ht="20" x14ac:dyDescent="0.35">
      <c r="A4" s="335" t="s">
        <v>625</v>
      </c>
      <c r="B4" s="336"/>
      <c r="C4" s="336"/>
      <c r="D4" s="336"/>
      <c r="E4" s="336"/>
      <c r="F4" s="336"/>
      <c r="G4" s="336"/>
      <c r="H4" s="260">
        <f>SUM(H2:H3)</f>
        <v>2</v>
      </c>
      <c r="I4" s="2"/>
      <c r="J4" s="2"/>
      <c r="K4" s="2"/>
    </row>
  </sheetData>
  <mergeCells count="1">
    <mergeCell ref="A4:G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2944B-24D7-49B2-ACBD-9A869F0E541E}">
  <sheetPr>
    <tabColor rgb="FF92D050"/>
  </sheetPr>
  <dimension ref="A1:K6"/>
  <sheetViews>
    <sheetView zoomScale="69" zoomScaleNormal="69" workbookViewId="0">
      <selection activeCell="H6" sqref="H6"/>
    </sheetView>
  </sheetViews>
  <sheetFormatPr defaultRowHeight="14.5" x14ac:dyDescent="0.35"/>
  <cols>
    <col min="1" max="1" width="6.453125" customWidth="1"/>
    <col min="2" max="2" width="13" customWidth="1"/>
    <col min="4" max="4" width="16.1796875" customWidth="1"/>
    <col min="5" max="5" width="26.81640625" customWidth="1"/>
    <col min="6" max="6" width="14.08984375" customWidth="1"/>
    <col min="7" max="7" width="11.90625" customWidth="1"/>
    <col min="8" max="8" width="12" customWidth="1"/>
    <col min="9" max="9" width="25.36328125" customWidth="1"/>
    <col min="10" max="10" width="20" customWidth="1"/>
    <col min="11" max="11" width="22.54296875" customWidth="1"/>
  </cols>
  <sheetData>
    <row r="1" spans="1:11" ht="20" x14ac:dyDescent="0.35">
      <c r="A1" s="3" t="s">
        <v>0</v>
      </c>
      <c r="B1" s="3" t="s">
        <v>1</v>
      </c>
      <c r="C1" s="3" t="s">
        <v>2</v>
      </c>
      <c r="D1" s="3" t="s">
        <v>3</v>
      </c>
      <c r="E1" s="3" t="s">
        <v>21</v>
      </c>
      <c r="F1" s="3" t="s">
        <v>550</v>
      </c>
      <c r="G1" s="3" t="s">
        <v>551</v>
      </c>
      <c r="H1" s="3" t="s">
        <v>4</v>
      </c>
      <c r="I1" s="3" t="s">
        <v>5</v>
      </c>
      <c r="J1" s="3" t="s">
        <v>12</v>
      </c>
      <c r="K1" s="3" t="s">
        <v>6</v>
      </c>
    </row>
    <row r="2" spans="1:11" ht="20" x14ac:dyDescent="0.35">
      <c r="A2" s="2">
        <v>1</v>
      </c>
      <c r="B2" s="4" t="s">
        <v>90</v>
      </c>
      <c r="C2" s="2" t="s">
        <v>8</v>
      </c>
      <c r="D2" s="2" t="s">
        <v>26</v>
      </c>
      <c r="E2" s="2" t="s">
        <v>578</v>
      </c>
      <c r="F2" s="2">
        <v>900</v>
      </c>
      <c r="G2" s="2" t="s">
        <v>579</v>
      </c>
      <c r="H2" s="2">
        <v>1</v>
      </c>
      <c r="I2" s="2" t="s">
        <v>10</v>
      </c>
      <c r="J2" s="2" t="s">
        <v>66</v>
      </c>
      <c r="K2" s="2" t="s">
        <v>22</v>
      </c>
    </row>
    <row r="3" spans="1:11" ht="20" x14ac:dyDescent="0.35">
      <c r="A3" s="2">
        <v>2</v>
      </c>
      <c r="B3" s="4" t="s">
        <v>65</v>
      </c>
      <c r="C3" s="2" t="s">
        <v>57</v>
      </c>
      <c r="D3" s="2" t="s">
        <v>26</v>
      </c>
      <c r="E3" s="2" t="s">
        <v>578</v>
      </c>
      <c r="F3" s="2">
        <v>900</v>
      </c>
      <c r="G3" s="2" t="s">
        <v>579</v>
      </c>
      <c r="H3" s="2">
        <v>1</v>
      </c>
      <c r="I3" s="2" t="s">
        <v>10</v>
      </c>
      <c r="J3" s="2" t="s">
        <v>66</v>
      </c>
      <c r="K3" s="2" t="s">
        <v>22</v>
      </c>
    </row>
    <row r="4" spans="1:11" ht="20" x14ac:dyDescent="0.35">
      <c r="A4" s="335" t="s">
        <v>625</v>
      </c>
      <c r="B4" s="336"/>
      <c r="C4" s="336"/>
      <c r="D4" s="336"/>
      <c r="E4" s="336"/>
      <c r="F4" s="336"/>
      <c r="G4" s="337"/>
      <c r="H4" s="260">
        <f>SUM(H2:H3)</f>
        <v>2</v>
      </c>
      <c r="I4" s="2"/>
      <c r="J4" s="2"/>
      <c r="K4" s="2"/>
    </row>
    <row r="5" spans="1:11" ht="20" x14ac:dyDescent="0.35">
      <c r="A5" s="34">
        <v>1</v>
      </c>
      <c r="B5" s="4" t="s">
        <v>117</v>
      </c>
      <c r="C5" s="2" t="s">
        <v>8</v>
      </c>
      <c r="D5" s="2" t="s">
        <v>26</v>
      </c>
      <c r="E5" s="2" t="s">
        <v>578</v>
      </c>
      <c r="F5" s="2">
        <v>900</v>
      </c>
      <c r="G5" s="2" t="s">
        <v>579</v>
      </c>
      <c r="H5" s="2">
        <v>1</v>
      </c>
      <c r="I5" s="2" t="s">
        <v>594</v>
      </c>
      <c r="J5" s="2" t="s">
        <v>66</v>
      </c>
      <c r="K5" s="2" t="s">
        <v>64</v>
      </c>
    </row>
    <row r="6" spans="1:11" ht="21.5" x14ac:dyDescent="0.9">
      <c r="G6" s="7" t="s">
        <v>565</v>
      </c>
      <c r="H6" s="267">
        <f>H5</f>
        <v>1</v>
      </c>
    </row>
  </sheetData>
  <mergeCells count="1">
    <mergeCell ref="A4:G4"/>
  </mergeCells>
  <phoneticPr fontId="3"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064FB-A85D-439D-BB7B-128F8CE1D7B9}">
  <sheetPr>
    <tabColor rgb="FF92D050"/>
  </sheetPr>
  <dimension ref="A1:K4"/>
  <sheetViews>
    <sheetView workbookViewId="0">
      <selection activeCell="H4" sqref="H4"/>
    </sheetView>
  </sheetViews>
  <sheetFormatPr defaultRowHeight="14.5" x14ac:dyDescent="0.35"/>
  <cols>
    <col min="2" max="2" width="12.36328125" customWidth="1"/>
    <col min="4" max="4" width="11.453125" customWidth="1"/>
    <col min="5" max="5" width="20.1796875" customWidth="1"/>
    <col min="6" max="6" width="14.453125" customWidth="1"/>
    <col min="7" max="7" width="19" customWidth="1"/>
    <col min="9" max="9" width="19.1796875" customWidth="1"/>
    <col min="10" max="10" width="22.81640625" customWidth="1"/>
  </cols>
  <sheetData>
    <row r="1" spans="1:11" ht="20" x14ac:dyDescent="0.35">
      <c r="A1" s="12" t="s">
        <v>0</v>
      </c>
      <c r="B1" s="12" t="s">
        <v>1</v>
      </c>
      <c r="C1" s="12" t="s">
        <v>2</v>
      </c>
      <c r="D1" s="12" t="s">
        <v>3</v>
      </c>
      <c r="E1" s="12" t="s">
        <v>21</v>
      </c>
      <c r="F1" s="12" t="s">
        <v>550</v>
      </c>
      <c r="G1" s="12" t="s">
        <v>560</v>
      </c>
      <c r="H1" s="12" t="s">
        <v>4</v>
      </c>
      <c r="I1" s="12" t="s">
        <v>181</v>
      </c>
      <c r="J1" s="12" t="s">
        <v>12</v>
      </c>
      <c r="K1" s="12" t="s">
        <v>6</v>
      </c>
    </row>
    <row r="2" spans="1:11" ht="20" x14ac:dyDescent="0.35">
      <c r="A2" s="2">
        <v>1</v>
      </c>
      <c r="B2" s="4" t="s">
        <v>518</v>
      </c>
      <c r="C2" s="2" t="s">
        <v>57</v>
      </c>
      <c r="D2" s="2" t="s">
        <v>26</v>
      </c>
      <c r="E2" s="2" t="s">
        <v>519</v>
      </c>
      <c r="F2" s="2" t="s">
        <v>112</v>
      </c>
      <c r="G2" s="2" t="s">
        <v>569</v>
      </c>
      <c r="H2" s="2">
        <v>1</v>
      </c>
      <c r="I2" s="2" t="s">
        <v>10</v>
      </c>
      <c r="J2" s="2" t="s">
        <v>27</v>
      </c>
      <c r="K2" s="2" t="s">
        <v>22</v>
      </c>
    </row>
    <row r="3" spans="1:11" ht="20" x14ac:dyDescent="0.35">
      <c r="A3" s="2">
        <v>2</v>
      </c>
      <c r="B3" s="4" t="s">
        <v>526</v>
      </c>
      <c r="C3" s="2" t="s">
        <v>57</v>
      </c>
      <c r="D3" s="2" t="s">
        <v>26</v>
      </c>
      <c r="E3" s="2" t="s">
        <v>519</v>
      </c>
      <c r="F3" s="2" t="s">
        <v>112</v>
      </c>
      <c r="G3" s="2" t="s">
        <v>569</v>
      </c>
      <c r="H3" s="2">
        <v>1</v>
      </c>
      <c r="I3" s="2" t="s">
        <v>10</v>
      </c>
      <c r="J3" s="2" t="s">
        <v>27</v>
      </c>
      <c r="K3" s="2" t="s">
        <v>22</v>
      </c>
    </row>
    <row r="4" spans="1:11" ht="20" x14ac:dyDescent="0.35">
      <c r="A4" s="335" t="s">
        <v>625</v>
      </c>
      <c r="B4" s="336"/>
      <c r="C4" s="336"/>
      <c r="D4" s="336"/>
      <c r="E4" s="336"/>
      <c r="F4" s="336"/>
      <c r="G4" s="337"/>
      <c r="H4" s="260">
        <f>SUM(H2:H3)</f>
        <v>2</v>
      </c>
      <c r="I4" s="2"/>
      <c r="J4" s="2"/>
      <c r="K4" s="2"/>
    </row>
  </sheetData>
  <mergeCells count="1">
    <mergeCell ref="A4:G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D3BF6-DB57-454A-98DA-5E61FA479166}">
  <dimension ref="A1:G55"/>
  <sheetViews>
    <sheetView zoomScale="60" zoomScaleNormal="60" workbookViewId="0">
      <pane ySplit="3" topLeftCell="A82" activePane="bottomLeft" state="frozen"/>
      <selection pane="bottomLeft" activeCell="B10" sqref="B10"/>
    </sheetView>
  </sheetViews>
  <sheetFormatPr defaultColWidth="8.90625" defaultRowHeight="21.5" x14ac:dyDescent="0.35"/>
  <cols>
    <col min="1" max="1" width="6" style="10" customWidth="1"/>
    <col min="2" max="2" width="115.6328125" style="10" customWidth="1"/>
    <col min="3" max="3" width="15.08984375" style="10" customWidth="1"/>
    <col min="4" max="4" width="9.6328125" style="10" customWidth="1"/>
    <col min="5" max="5" width="9.36328125" style="10" customWidth="1"/>
    <col min="6" max="6" width="18.81640625" style="10" customWidth="1"/>
    <col min="7" max="7" width="22.08984375" style="10" customWidth="1"/>
    <col min="8" max="16384" width="8.90625" style="10"/>
  </cols>
  <sheetData>
    <row r="1" spans="1:7" x14ac:dyDescent="0.35">
      <c r="A1" s="293" t="s">
        <v>615</v>
      </c>
      <c r="B1" s="293"/>
      <c r="C1" s="293"/>
      <c r="D1" s="293"/>
      <c r="E1" s="293"/>
      <c r="F1" s="293"/>
      <c r="G1" s="293"/>
    </row>
    <row r="2" spans="1:7" x14ac:dyDescent="0.35">
      <c r="A2" s="294" t="s">
        <v>616</v>
      </c>
      <c r="B2" s="294"/>
      <c r="C2" s="294"/>
      <c r="D2" s="294"/>
      <c r="E2" s="294"/>
      <c r="F2" s="294"/>
      <c r="G2" s="294"/>
    </row>
    <row r="3" spans="1:7" x14ac:dyDescent="0.35">
      <c r="A3" s="43" t="s">
        <v>617</v>
      </c>
      <c r="B3" s="43" t="s">
        <v>618</v>
      </c>
      <c r="C3" s="43" t="s">
        <v>619</v>
      </c>
      <c r="D3" s="43" t="s">
        <v>620</v>
      </c>
      <c r="E3" s="43" t="s">
        <v>621</v>
      </c>
      <c r="F3" s="43" t="s">
        <v>622</v>
      </c>
      <c r="G3" s="45" t="s">
        <v>623</v>
      </c>
    </row>
    <row r="4" spans="1:7" ht="161" customHeight="1" x14ac:dyDescent="0.35">
      <c r="A4" s="11">
        <v>1</v>
      </c>
      <c r="B4" s="108" t="s">
        <v>728</v>
      </c>
      <c r="C4" s="11" t="s">
        <v>624</v>
      </c>
      <c r="D4" s="155">
        <f>'1033 Helpline '!G34</f>
        <v>62</v>
      </c>
      <c r="E4" s="11"/>
      <c r="F4" s="11"/>
      <c r="G4" s="11"/>
    </row>
    <row r="5" spans="1:7" ht="172" x14ac:dyDescent="0.35">
      <c r="A5" s="11">
        <v>2</v>
      </c>
      <c r="B5" s="108" t="s">
        <v>729</v>
      </c>
      <c r="C5" s="11" t="s">
        <v>624</v>
      </c>
      <c r="D5" s="155">
        <f>'Heavy Vehicle Keep Left'!G34</f>
        <v>62</v>
      </c>
      <c r="E5" s="11"/>
      <c r="F5" s="11"/>
      <c r="G5" s="11"/>
    </row>
    <row r="6" spans="1:7" ht="172" x14ac:dyDescent="0.35">
      <c r="A6" s="11">
        <v>3</v>
      </c>
      <c r="B6" s="108" t="s">
        <v>852</v>
      </c>
      <c r="C6" s="11" t="s">
        <v>624</v>
      </c>
      <c r="D6" s="155">
        <f>'Service road Start &amp;  End'!D46</f>
        <v>75</v>
      </c>
      <c r="E6" s="11"/>
      <c r="F6" s="11"/>
      <c r="G6" s="11"/>
    </row>
    <row r="7" spans="1:7" ht="172" x14ac:dyDescent="0.35">
      <c r="A7" s="11">
        <v>4</v>
      </c>
      <c r="B7" s="108" t="s">
        <v>853</v>
      </c>
      <c r="C7" s="11" t="s">
        <v>624</v>
      </c>
      <c r="D7" s="155">
        <f>'Service road Start &amp;  End'!D45</f>
        <v>75</v>
      </c>
      <c r="E7" s="11"/>
      <c r="F7" s="11"/>
      <c r="G7" s="11"/>
    </row>
    <row r="8" spans="1:7" ht="172" x14ac:dyDescent="0.9">
      <c r="A8" s="11">
        <v>5</v>
      </c>
      <c r="B8" s="110" t="s">
        <v>730</v>
      </c>
      <c r="C8" s="11" t="s">
        <v>624</v>
      </c>
      <c r="D8" s="161">
        <f>'Built Up section'!D25</f>
        <v>44</v>
      </c>
      <c r="E8" s="11"/>
      <c r="F8" s="11"/>
      <c r="G8" s="11"/>
    </row>
    <row r="9" spans="1:7" ht="150.5" x14ac:dyDescent="0.9">
      <c r="A9" s="11">
        <v>6</v>
      </c>
      <c r="B9" s="110" t="s">
        <v>731</v>
      </c>
      <c r="C9" s="11" t="s">
        <v>624</v>
      </c>
      <c r="D9" s="11">
        <v>0</v>
      </c>
      <c r="E9" s="11"/>
      <c r="F9" s="11"/>
      <c r="G9" s="11" t="s">
        <v>898</v>
      </c>
    </row>
    <row r="10" spans="1:7" ht="150.5" x14ac:dyDescent="0.35">
      <c r="A10" s="11">
        <v>7</v>
      </c>
      <c r="B10" s="108" t="s">
        <v>735</v>
      </c>
      <c r="C10" s="11" t="s">
        <v>624</v>
      </c>
      <c r="D10" s="109">
        <f>'Solar Blinker BHS'!F71</f>
        <v>69</v>
      </c>
      <c r="E10" s="11"/>
      <c r="F10" s="11"/>
      <c r="G10" s="11"/>
    </row>
    <row r="11" spans="1:7" ht="86" x14ac:dyDescent="0.35">
      <c r="A11" s="11">
        <v>8</v>
      </c>
      <c r="B11" s="108" t="s">
        <v>851</v>
      </c>
      <c r="C11" s="11" t="s">
        <v>624</v>
      </c>
      <c r="D11" s="155">
        <f>Delineator!I40</f>
        <v>311</v>
      </c>
      <c r="E11" s="11"/>
      <c r="F11" s="11"/>
      <c r="G11" s="11"/>
    </row>
    <row r="12" spans="1:7" ht="322.5" x14ac:dyDescent="0.35">
      <c r="A12" s="11">
        <v>9</v>
      </c>
      <c r="B12" s="108" t="s">
        <v>734</v>
      </c>
      <c r="C12" s="11"/>
      <c r="D12" s="11"/>
      <c r="E12" s="11"/>
      <c r="F12" s="11"/>
      <c r="G12" s="11"/>
    </row>
    <row r="13" spans="1:7" x14ac:dyDescent="0.35">
      <c r="A13" s="11" t="s">
        <v>821</v>
      </c>
      <c r="B13" s="11" t="s">
        <v>630</v>
      </c>
      <c r="C13" s="11" t="s">
        <v>624</v>
      </c>
      <c r="D13" s="155">
        <f>'U Turn BHS'!H80</f>
        <v>78</v>
      </c>
      <c r="E13" s="11"/>
      <c r="F13" s="11"/>
      <c r="G13" s="11"/>
    </row>
    <row r="14" spans="1:7" x14ac:dyDescent="0.35">
      <c r="A14" s="11" t="s">
        <v>822</v>
      </c>
      <c r="B14" s="11" t="s">
        <v>14</v>
      </c>
      <c r="C14" s="11" t="s">
        <v>624</v>
      </c>
      <c r="D14" s="155">
        <f>'MCW Hazard MarkerBHS'!I265</f>
        <v>261</v>
      </c>
      <c r="E14" s="11"/>
      <c r="F14" s="11"/>
      <c r="G14" s="11"/>
    </row>
    <row r="15" spans="1:7" x14ac:dyDescent="0.35">
      <c r="A15" s="11" t="s">
        <v>823</v>
      </c>
      <c r="B15" s="11" t="s">
        <v>820</v>
      </c>
      <c r="C15" s="16" t="s">
        <v>624</v>
      </c>
      <c r="D15" s="155">
        <f>'Keep Left'!F117</f>
        <v>115</v>
      </c>
      <c r="E15" s="11"/>
      <c r="F15" s="11"/>
      <c r="G15" s="11"/>
    </row>
    <row r="16" spans="1:7" x14ac:dyDescent="0.35">
      <c r="A16" s="11" t="s">
        <v>824</v>
      </c>
      <c r="B16" s="16" t="s">
        <v>631</v>
      </c>
      <c r="C16" s="16" t="s">
        <v>624</v>
      </c>
      <c r="D16" s="155">
        <f>'Gap In Median BHS'!I72</f>
        <v>70</v>
      </c>
      <c r="E16" s="11"/>
      <c r="F16" s="11"/>
      <c r="G16" s="11"/>
    </row>
    <row r="17" spans="1:7" x14ac:dyDescent="0.35">
      <c r="A17" s="11" t="s">
        <v>825</v>
      </c>
      <c r="B17" s="16" t="s">
        <v>632</v>
      </c>
      <c r="C17" s="16" t="s">
        <v>624</v>
      </c>
      <c r="D17" s="155">
        <f>'Over Head HT'!H13</f>
        <v>22</v>
      </c>
      <c r="E17" s="16"/>
      <c r="F17" s="16"/>
      <c r="G17" s="11"/>
    </row>
    <row r="18" spans="1:7" x14ac:dyDescent="0.35">
      <c r="A18" s="11" t="s">
        <v>826</v>
      </c>
      <c r="B18" s="16" t="s">
        <v>31</v>
      </c>
      <c r="C18" s="16" t="s">
        <v>624</v>
      </c>
      <c r="D18" s="155">
        <f>'GO slow'!H4</f>
        <v>2</v>
      </c>
      <c r="E18" s="16"/>
      <c r="F18" s="16"/>
      <c r="G18" s="11"/>
    </row>
    <row r="19" spans="1:7" x14ac:dyDescent="0.35">
      <c r="A19" s="11" t="s">
        <v>827</v>
      </c>
      <c r="B19" s="16" t="s">
        <v>634</v>
      </c>
      <c r="C19" s="16" t="s">
        <v>624</v>
      </c>
      <c r="D19" s="155">
        <f>'No Parking'!H4</f>
        <v>2</v>
      </c>
      <c r="E19" s="16"/>
      <c r="F19" s="16"/>
      <c r="G19" s="11"/>
    </row>
    <row r="20" spans="1:7" x14ac:dyDescent="0.35">
      <c r="A20" s="11" t="s">
        <v>828</v>
      </c>
      <c r="B20" s="16" t="s">
        <v>519</v>
      </c>
      <c r="C20" s="16" t="s">
        <v>624</v>
      </c>
      <c r="D20" s="155">
        <f>'Accident Prone zone'!H4</f>
        <v>2</v>
      </c>
      <c r="E20" s="16"/>
      <c r="F20" s="16"/>
      <c r="G20" s="16"/>
    </row>
    <row r="21" spans="1:7" ht="26" customHeight="1" x14ac:dyDescent="0.35">
      <c r="A21" s="11" t="s">
        <v>829</v>
      </c>
      <c r="B21" s="16" t="s">
        <v>635</v>
      </c>
      <c r="C21" s="16" t="s">
        <v>624</v>
      </c>
      <c r="D21" s="155">
        <f>'Traffic Merging Left'!I13</f>
        <v>11</v>
      </c>
      <c r="E21" s="16"/>
      <c r="F21" s="16"/>
      <c r="G21" s="16"/>
    </row>
    <row r="22" spans="1:7" x14ac:dyDescent="0.35">
      <c r="A22" s="11" t="s">
        <v>830</v>
      </c>
      <c r="B22" s="16" t="s">
        <v>636</v>
      </c>
      <c r="C22" s="16" t="s">
        <v>624</v>
      </c>
      <c r="D22" s="155">
        <f>'Bus Bay'!H13</f>
        <v>11</v>
      </c>
      <c r="E22" s="16"/>
      <c r="F22" s="16"/>
      <c r="G22" s="16"/>
    </row>
    <row r="23" spans="1:7" x14ac:dyDescent="0.35">
      <c r="A23" s="11" t="s">
        <v>831</v>
      </c>
      <c r="B23" s="16" t="s">
        <v>9</v>
      </c>
      <c r="C23" s="16" t="s">
        <v>624</v>
      </c>
      <c r="D23" s="155">
        <f>Chevron!I35</f>
        <v>40</v>
      </c>
      <c r="E23" s="16"/>
      <c r="F23" s="16"/>
      <c r="G23" s="16"/>
    </row>
    <row r="24" spans="1:7" x14ac:dyDescent="0.35">
      <c r="A24" s="11" t="s">
        <v>832</v>
      </c>
      <c r="B24" s="16" t="s">
        <v>652</v>
      </c>
      <c r="C24" s="16" t="s">
        <v>624</v>
      </c>
      <c r="D24" s="155">
        <f>'Max Speed Limit Vehicle Type '!H6</f>
        <v>4</v>
      </c>
      <c r="E24" s="16"/>
      <c r="F24" s="16"/>
      <c r="G24" s="16"/>
    </row>
    <row r="25" spans="1:7" x14ac:dyDescent="0.35">
      <c r="A25" s="11" t="s">
        <v>833</v>
      </c>
      <c r="B25" s="16" t="s">
        <v>395</v>
      </c>
      <c r="C25" s="16" t="s">
        <v>624</v>
      </c>
      <c r="D25" s="155">
        <f>'Rumble Strips'!I62</f>
        <v>83</v>
      </c>
      <c r="E25" s="16"/>
      <c r="F25" s="16"/>
      <c r="G25" s="16"/>
    </row>
    <row r="26" spans="1:7" x14ac:dyDescent="0.35">
      <c r="A26" s="11" t="s">
        <v>834</v>
      </c>
      <c r="B26" s="16" t="s">
        <v>743</v>
      </c>
      <c r="C26" s="16" t="s">
        <v>624</v>
      </c>
      <c r="D26" s="155">
        <f>'Two Way Hazard marker'!I38+'Truck Lay Bye'!F5+' Maigalganj toll sign boards'!I7</f>
        <v>60</v>
      </c>
      <c r="E26" s="16"/>
      <c r="F26" s="16"/>
      <c r="G26" s="16"/>
    </row>
    <row r="27" spans="1:7" x14ac:dyDescent="0.35">
      <c r="A27" s="11" t="s">
        <v>835</v>
      </c>
      <c r="B27" s="16" t="s">
        <v>50</v>
      </c>
      <c r="C27" s="16" t="s">
        <v>624</v>
      </c>
      <c r="D27" s="155">
        <f>'Pedestrian crossing'!I72</f>
        <v>70</v>
      </c>
      <c r="E27" s="16"/>
      <c r="F27" s="16"/>
      <c r="G27" s="16"/>
    </row>
    <row r="28" spans="1:7" x14ac:dyDescent="0.35">
      <c r="A28" s="11" t="s">
        <v>836</v>
      </c>
      <c r="B28" s="16" t="s">
        <v>36</v>
      </c>
      <c r="C28" s="16" t="s">
        <v>624</v>
      </c>
      <c r="D28" s="155">
        <f>'Route Marker'!I10</f>
        <v>6</v>
      </c>
      <c r="E28" s="16"/>
      <c r="F28" s="16"/>
      <c r="G28" s="16"/>
    </row>
    <row r="29" spans="1:7" x14ac:dyDescent="0.35">
      <c r="A29" s="11" t="s">
        <v>837</v>
      </c>
      <c r="B29" s="16" t="s">
        <v>392</v>
      </c>
      <c r="C29" s="16" t="s">
        <v>624</v>
      </c>
      <c r="D29" s="155">
        <f>'U Turn Prohibit'!H62</f>
        <v>60</v>
      </c>
      <c r="E29" s="16"/>
      <c r="F29" s="16"/>
      <c r="G29" s="16"/>
    </row>
    <row r="30" spans="1:7" x14ac:dyDescent="0.35">
      <c r="A30" s="11" t="s">
        <v>838</v>
      </c>
      <c r="B30" s="16" t="s">
        <v>725</v>
      </c>
      <c r="C30" s="16" t="s">
        <v>624</v>
      </c>
      <c r="D30" s="155">
        <f>'Truck Lay Bye'!F2</f>
        <v>4</v>
      </c>
      <c r="E30" s="16"/>
      <c r="F30" s="16"/>
      <c r="G30" s="16"/>
    </row>
    <row r="31" spans="1:7" x14ac:dyDescent="0.35">
      <c r="A31" s="11" t="s">
        <v>839</v>
      </c>
      <c r="B31" s="16" t="s">
        <v>726</v>
      </c>
      <c r="C31" s="16" t="s">
        <v>624</v>
      </c>
      <c r="D31" s="155">
        <f>'Truck Lay Bye'!F3</f>
        <v>4</v>
      </c>
      <c r="E31" s="16"/>
      <c r="F31" s="16"/>
      <c r="G31" s="16"/>
    </row>
    <row r="32" spans="1:7" x14ac:dyDescent="0.35">
      <c r="A32" s="11" t="s">
        <v>840</v>
      </c>
      <c r="B32" s="135" t="s">
        <v>718</v>
      </c>
      <c r="C32" s="16" t="s">
        <v>624</v>
      </c>
      <c r="D32" s="155">
        <f>'Truck Lay Bye'!F4</f>
        <v>4</v>
      </c>
      <c r="E32" s="16"/>
      <c r="F32" s="16"/>
      <c r="G32" s="16"/>
    </row>
    <row r="33" spans="1:7" x14ac:dyDescent="0.35">
      <c r="A33" s="11" t="s">
        <v>842</v>
      </c>
      <c r="B33" s="135" t="s">
        <v>841</v>
      </c>
      <c r="C33" s="16" t="s">
        <v>624</v>
      </c>
      <c r="D33" s="155">
        <f>ECB!G159</f>
        <v>153</v>
      </c>
      <c r="E33" s="16"/>
      <c r="F33" s="16"/>
      <c r="G33" s="16"/>
    </row>
    <row r="34" spans="1:7" x14ac:dyDescent="0.35">
      <c r="A34" s="11" t="s">
        <v>843</v>
      </c>
      <c r="B34" s="16" t="s">
        <v>658</v>
      </c>
      <c r="C34" s="16" t="s">
        <v>624</v>
      </c>
      <c r="D34" s="155">
        <f>'School Ahead'!H27</f>
        <v>25</v>
      </c>
      <c r="E34" s="16"/>
      <c r="F34" s="16"/>
      <c r="G34" s="16"/>
    </row>
    <row r="35" spans="1:7" x14ac:dyDescent="0.35">
      <c r="A35" s="11" t="s">
        <v>844</v>
      </c>
      <c r="B35" s="16" t="s">
        <v>687</v>
      </c>
      <c r="C35" s="16" t="s">
        <v>624</v>
      </c>
      <c r="D35" s="155">
        <f>'Hospital Ahead'!G9</f>
        <v>7</v>
      </c>
      <c r="E35" s="16"/>
      <c r="F35" s="16"/>
      <c r="G35" s="16"/>
    </row>
    <row r="36" spans="1:7" x14ac:dyDescent="0.35">
      <c r="A36" s="11" t="s">
        <v>845</v>
      </c>
      <c r="B36" s="16" t="s">
        <v>742</v>
      </c>
      <c r="C36" s="16" t="s">
        <v>624</v>
      </c>
      <c r="D36" s="155">
        <f>'Petrol Pump Board'!H8</f>
        <v>6</v>
      </c>
      <c r="E36" s="16"/>
      <c r="F36" s="16"/>
      <c r="G36" s="16"/>
    </row>
    <row r="37" spans="1:7" ht="24" customHeight="1" x14ac:dyDescent="0.35">
      <c r="A37" s="11" t="s">
        <v>846</v>
      </c>
      <c r="B37" s="11" t="s">
        <v>27</v>
      </c>
      <c r="C37" s="11" t="s">
        <v>732</v>
      </c>
      <c r="D37" s="155">
        <f>'Village boards'!G13</f>
        <v>18.337599999999998</v>
      </c>
      <c r="E37" s="11"/>
      <c r="F37" s="11"/>
      <c r="G37" s="11"/>
    </row>
    <row r="38" spans="1:7" ht="24" customHeight="1" x14ac:dyDescent="0.35">
      <c r="A38" s="11" t="s">
        <v>847</v>
      </c>
      <c r="B38" s="11" t="s">
        <v>814</v>
      </c>
      <c r="C38" s="11" t="s">
        <v>624</v>
      </c>
      <c r="D38" s="155">
        <f>' signboard faridToll faridpur'!I9+' Maigalganj toll sign boards'!I8</f>
        <v>32</v>
      </c>
      <c r="E38" s="11"/>
      <c r="F38" s="11"/>
      <c r="G38" s="11"/>
    </row>
    <row r="39" spans="1:7" ht="197.4" customHeight="1" x14ac:dyDescent="0.35">
      <c r="A39" s="11">
        <v>10</v>
      </c>
      <c r="B39" s="107" t="s">
        <v>850</v>
      </c>
      <c r="C39" s="11" t="s">
        <v>624</v>
      </c>
      <c r="D39" s="155">
        <f>' signboard faridToll faridpur'!I10+' Maigalganj toll sign boards'!I9</f>
        <v>32</v>
      </c>
      <c r="E39" s="11"/>
      <c r="F39" s="11"/>
      <c r="G39" s="11"/>
    </row>
    <row r="40" spans="1:7" ht="409.6" customHeight="1" x14ac:dyDescent="0.35">
      <c r="A40" s="11">
        <v>11</v>
      </c>
      <c r="B40" s="107" t="s">
        <v>848</v>
      </c>
      <c r="C40" s="11"/>
      <c r="D40" s="11"/>
      <c r="E40" s="11"/>
      <c r="F40" s="11"/>
      <c r="G40" s="11"/>
    </row>
    <row r="41" spans="1:7" x14ac:dyDescent="0.35">
      <c r="A41" s="111" t="s">
        <v>821</v>
      </c>
      <c r="B41" s="111" t="s">
        <v>794</v>
      </c>
      <c r="C41" s="111" t="s">
        <v>624</v>
      </c>
      <c r="D41" s="163">
        <v>2</v>
      </c>
      <c r="E41" s="111"/>
      <c r="F41" s="111"/>
      <c r="G41" s="111"/>
    </row>
    <row r="42" spans="1:7" x14ac:dyDescent="0.35">
      <c r="A42" s="111" t="s">
        <v>822</v>
      </c>
      <c r="B42" s="111" t="s">
        <v>792</v>
      </c>
      <c r="C42" s="111" t="s">
        <v>624</v>
      </c>
      <c r="D42" s="163">
        <v>2</v>
      </c>
      <c r="E42" s="111"/>
      <c r="F42" s="111"/>
      <c r="G42" s="111"/>
    </row>
    <row r="43" spans="1:7" x14ac:dyDescent="0.35">
      <c r="A43" s="111" t="s">
        <v>823</v>
      </c>
      <c r="B43" s="111" t="s">
        <v>793</v>
      </c>
      <c r="C43" s="111" t="s">
        <v>624</v>
      </c>
      <c r="D43" s="163">
        <v>2</v>
      </c>
      <c r="E43" s="111"/>
      <c r="F43" s="111"/>
      <c r="G43" s="111"/>
    </row>
    <row r="44" spans="1:7" ht="221" customHeight="1" x14ac:dyDescent="0.35">
      <c r="A44" s="11">
        <v>12</v>
      </c>
      <c r="B44" s="112" t="s">
        <v>849</v>
      </c>
      <c r="C44" s="111" t="s">
        <v>624</v>
      </c>
      <c r="D44" s="11"/>
      <c r="E44" s="11"/>
      <c r="F44" s="11"/>
      <c r="G44" s="11"/>
    </row>
    <row r="45" spans="1:7" x14ac:dyDescent="0.35">
      <c r="A45" s="11" t="s">
        <v>821</v>
      </c>
      <c r="B45" s="11" t="s">
        <v>14</v>
      </c>
      <c r="C45" s="11" t="s">
        <v>624</v>
      </c>
      <c r="D45" s="155">
        <f>'MCW Hazard MarkerBHS'!I308</f>
        <v>37</v>
      </c>
      <c r="E45" s="11"/>
      <c r="F45" s="11"/>
      <c r="G45" s="11"/>
    </row>
    <row r="46" spans="1:7" x14ac:dyDescent="0.35">
      <c r="A46" s="11" t="s">
        <v>822</v>
      </c>
      <c r="B46" s="11" t="s">
        <v>631</v>
      </c>
      <c r="C46" s="11" t="s">
        <v>624</v>
      </c>
      <c r="D46" s="155">
        <f>'Gap In Median BHS'!I77</f>
        <v>3</v>
      </c>
      <c r="E46" s="11"/>
      <c r="F46" s="11"/>
      <c r="G46" s="11"/>
    </row>
    <row r="47" spans="1:7" x14ac:dyDescent="0.35">
      <c r="A47" s="11" t="s">
        <v>823</v>
      </c>
      <c r="B47" s="11" t="s">
        <v>634</v>
      </c>
      <c r="C47" s="11" t="s">
        <v>624</v>
      </c>
      <c r="D47" s="155">
        <f>'No Parking'!H6</f>
        <v>1</v>
      </c>
      <c r="E47" s="11"/>
      <c r="F47" s="11"/>
      <c r="G47" s="11"/>
    </row>
    <row r="48" spans="1:7" x14ac:dyDescent="0.35">
      <c r="A48" s="11" t="s">
        <v>824</v>
      </c>
      <c r="B48" s="11" t="s">
        <v>635</v>
      </c>
      <c r="C48" s="11" t="s">
        <v>624</v>
      </c>
      <c r="D48" s="155">
        <f>'Traffic Merging Left'!I17</f>
        <v>2</v>
      </c>
      <c r="E48" s="11"/>
      <c r="F48" s="11"/>
      <c r="G48" s="11"/>
    </row>
    <row r="49" spans="1:7" x14ac:dyDescent="0.35">
      <c r="A49" s="11" t="s">
        <v>825</v>
      </c>
      <c r="B49" s="11" t="s">
        <v>727</v>
      </c>
      <c r="C49" s="11" t="s">
        <v>624</v>
      </c>
      <c r="D49" s="155">
        <f>Chevron!I69</f>
        <v>34</v>
      </c>
      <c r="E49" s="11"/>
      <c r="F49" s="11"/>
      <c r="G49" s="11"/>
    </row>
    <row r="50" spans="1:7" x14ac:dyDescent="0.35">
      <c r="A50" s="11" t="s">
        <v>826</v>
      </c>
      <c r="B50" s="11" t="s">
        <v>652</v>
      </c>
      <c r="C50" s="11" t="s">
        <v>624</v>
      </c>
      <c r="D50" s="155">
        <f>'Max Speed Limit Vehicle Type '!H20</f>
        <v>13</v>
      </c>
      <c r="E50" s="11"/>
      <c r="F50" s="11"/>
      <c r="G50" s="11"/>
    </row>
    <row r="51" spans="1:7" x14ac:dyDescent="0.35">
      <c r="A51" s="11" t="s">
        <v>827</v>
      </c>
      <c r="B51" s="11" t="s">
        <v>653</v>
      </c>
      <c r="C51" s="11" t="s">
        <v>624</v>
      </c>
      <c r="D51" s="155">
        <f>'Two Way Hazard marker'!I49</f>
        <v>9</v>
      </c>
      <c r="E51" s="11"/>
      <c r="F51" s="11"/>
      <c r="G51" s="11"/>
    </row>
    <row r="52" spans="1:7" x14ac:dyDescent="0.35">
      <c r="A52" s="11" t="s">
        <v>828</v>
      </c>
      <c r="B52" s="11" t="s">
        <v>654</v>
      </c>
      <c r="C52" s="11" t="s">
        <v>624</v>
      </c>
      <c r="D52" s="155">
        <f>'Pass Either Side'!H8</f>
        <v>6</v>
      </c>
      <c r="E52" s="11"/>
      <c r="F52" s="11"/>
      <c r="G52" s="11"/>
    </row>
    <row r="53" spans="1:7" x14ac:dyDescent="0.35">
      <c r="A53" s="11" t="s">
        <v>829</v>
      </c>
      <c r="B53" s="11" t="s">
        <v>50</v>
      </c>
      <c r="C53" s="11" t="s">
        <v>624</v>
      </c>
      <c r="D53" s="155">
        <f>'Pedestrian crossing'!I76</f>
        <v>3</v>
      </c>
      <c r="E53" s="11"/>
      <c r="F53" s="11"/>
      <c r="G53" s="11"/>
    </row>
    <row r="54" spans="1:7" x14ac:dyDescent="0.35">
      <c r="A54" s="11" t="s">
        <v>830</v>
      </c>
      <c r="B54" s="11" t="s">
        <v>36</v>
      </c>
      <c r="C54" s="11" t="s">
        <v>624</v>
      </c>
      <c r="D54" s="155">
        <f>'Route Marker'!I17</f>
        <v>6</v>
      </c>
      <c r="E54" s="11"/>
      <c r="F54" s="11"/>
      <c r="G54" s="11"/>
    </row>
    <row r="55" spans="1:7" ht="19.25" customHeight="1" x14ac:dyDescent="0.35">
      <c r="A55" s="11" t="s">
        <v>831</v>
      </c>
      <c r="B55" s="11" t="s">
        <v>27</v>
      </c>
      <c r="C55" s="11" t="s">
        <v>790</v>
      </c>
      <c r="D55" s="161">
        <f>'Village boards'!G46+' Maigalganj toll sign boards'!I4+' Maigalganj toll sign boards'!I5+' signboard faridToll faridpur'!I4+' signboard faridToll faridpur'!I5+' signboard faridToll faridpur'!I6</f>
        <v>225.6481</v>
      </c>
      <c r="E55" s="11"/>
      <c r="F55" s="11"/>
      <c r="G55" s="11"/>
    </row>
  </sheetData>
  <autoFilter ref="A1:G36" xr:uid="{6F5D3BF6-DB57-454A-98DA-5E61FA479166}">
    <filterColumn colId="0" showButton="0"/>
    <filterColumn colId="1" showButton="0"/>
    <filterColumn colId="2" showButton="0"/>
    <filterColumn colId="3" showButton="0"/>
    <filterColumn colId="4" showButton="0"/>
    <filterColumn colId="5" showButton="0"/>
  </autoFilter>
  <mergeCells count="2">
    <mergeCell ref="A1:G1"/>
    <mergeCell ref="A2:G2"/>
  </mergeCells>
  <dataValidations disablePrompts="1" count="1">
    <dataValidation type="list" allowBlank="1" showInputMessage="1" showErrorMessage="1" sqref="B35:B36" xr:uid="{DC25C98A-21A6-46F1-B823-3AB576B1D3A0}">
      <formula1>#REF!</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84E5-0B65-40DA-93E4-AB993589AA28}">
  <sheetPr>
    <tabColor rgb="FF92D050"/>
  </sheetPr>
  <dimension ref="A1:L21"/>
  <sheetViews>
    <sheetView zoomScale="86" zoomScaleNormal="86" workbookViewId="0">
      <selection activeCell="I17" sqref="I17"/>
    </sheetView>
  </sheetViews>
  <sheetFormatPr defaultRowHeight="14.5" x14ac:dyDescent="0.35"/>
  <cols>
    <col min="1" max="1" width="6.1796875" customWidth="1"/>
    <col min="2" max="2" width="21" customWidth="1"/>
    <col min="4" max="4" width="16.1796875" customWidth="1"/>
    <col min="5" max="5" width="25.54296875" customWidth="1"/>
    <col min="6" max="6" width="13.90625" customWidth="1"/>
    <col min="7" max="7" width="11.36328125" customWidth="1"/>
    <col min="8" max="8" width="10.36328125" customWidth="1"/>
    <col min="10" max="10" width="23.6328125" customWidth="1"/>
    <col min="11" max="11" width="18.54296875" customWidth="1"/>
    <col min="12" max="12" width="26.90625" customWidth="1"/>
  </cols>
  <sheetData>
    <row r="1" spans="1:12" ht="20" x14ac:dyDescent="0.35">
      <c r="A1" s="3" t="s">
        <v>0</v>
      </c>
      <c r="B1" s="3" t="s">
        <v>1</v>
      </c>
      <c r="C1" s="3" t="s">
        <v>2</v>
      </c>
      <c r="D1" s="3" t="s">
        <v>3</v>
      </c>
      <c r="E1" s="3" t="s">
        <v>21</v>
      </c>
      <c r="F1" s="3" t="s">
        <v>549</v>
      </c>
      <c r="G1" s="3" t="s">
        <v>550</v>
      </c>
      <c r="H1" s="3" t="s">
        <v>551</v>
      </c>
      <c r="I1" s="3" t="s">
        <v>4</v>
      </c>
      <c r="J1" s="3" t="s">
        <v>5</v>
      </c>
      <c r="K1" s="3" t="s">
        <v>12</v>
      </c>
      <c r="L1" s="3" t="s">
        <v>6</v>
      </c>
    </row>
    <row r="2" spans="1:12" ht="20" x14ac:dyDescent="0.35">
      <c r="A2" s="2">
        <v>1</v>
      </c>
      <c r="B2" s="4" t="s">
        <v>388</v>
      </c>
      <c r="C2" s="2" t="s">
        <v>8</v>
      </c>
      <c r="D2" s="2" t="s">
        <v>208</v>
      </c>
      <c r="E2" s="2" t="s">
        <v>740</v>
      </c>
      <c r="F2" s="2" t="s">
        <v>553</v>
      </c>
      <c r="G2" s="2">
        <v>1200</v>
      </c>
      <c r="H2" s="2">
        <v>15.22</v>
      </c>
      <c r="I2" s="2">
        <v>1</v>
      </c>
      <c r="J2" s="2" t="s">
        <v>10</v>
      </c>
      <c r="K2" s="2" t="s">
        <v>11</v>
      </c>
      <c r="L2" s="2" t="s">
        <v>22</v>
      </c>
    </row>
    <row r="3" spans="1:12" ht="20" x14ac:dyDescent="0.35">
      <c r="A3" s="2">
        <v>2</v>
      </c>
      <c r="B3" s="4" t="s">
        <v>54</v>
      </c>
      <c r="C3" s="2" t="s">
        <v>8</v>
      </c>
      <c r="D3" s="2" t="s">
        <v>208</v>
      </c>
      <c r="E3" s="2" t="s">
        <v>740</v>
      </c>
      <c r="F3" s="2" t="s">
        <v>553</v>
      </c>
      <c r="G3" s="2">
        <v>1200</v>
      </c>
      <c r="H3" s="2">
        <v>15.22</v>
      </c>
      <c r="I3" s="2">
        <v>1</v>
      </c>
      <c r="J3" s="2" t="s">
        <v>10</v>
      </c>
      <c r="K3" s="2" t="s">
        <v>11</v>
      </c>
      <c r="L3" s="2" t="s">
        <v>22</v>
      </c>
    </row>
    <row r="4" spans="1:12" ht="20" x14ac:dyDescent="0.35">
      <c r="A4" s="2">
        <v>3</v>
      </c>
      <c r="B4" s="4" t="s">
        <v>391</v>
      </c>
      <c r="C4" s="2" t="s">
        <v>8</v>
      </c>
      <c r="D4" s="2" t="s">
        <v>208</v>
      </c>
      <c r="E4" s="2" t="s">
        <v>740</v>
      </c>
      <c r="F4" s="2" t="s">
        <v>553</v>
      </c>
      <c r="G4" s="2">
        <v>1200</v>
      </c>
      <c r="H4" s="2">
        <v>15.22</v>
      </c>
      <c r="I4" s="2">
        <v>1</v>
      </c>
      <c r="J4" s="2" t="s">
        <v>10</v>
      </c>
      <c r="K4" s="2" t="s">
        <v>11</v>
      </c>
      <c r="L4" s="2" t="s">
        <v>22</v>
      </c>
    </row>
    <row r="5" spans="1:12" ht="20" x14ac:dyDescent="0.35">
      <c r="A5" s="2">
        <v>4</v>
      </c>
      <c r="B5" s="4" t="s">
        <v>212</v>
      </c>
      <c r="C5" s="2" t="s">
        <v>8</v>
      </c>
      <c r="D5" s="2" t="s">
        <v>208</v>
      </c>
      <c r="E5" s="2" t="s">
        <v>740</v>
      </c>
      <c r="F5" s="2" t="s">
        <v>553</v>
      </c>
      <c r="G5" s="2">
        <v>1200</v>
      </c>
      <c r="H5" s="2">
        <v>15.22</v>
      </c>
      <c r="I5" s="2">
        <v>1</v>
      </c>
      <c r="J5" s="2" t="s">
        <v>10</v>
      </c>
      <c r="K5" s="2" t="s">
        <v>11</v>
      </c>
      <c r="L5" s="2" t="s">
        <v>22</v>
      </c>
    </row>
    <row r="6" spans="1:12" ht="20" x14ac:dyDescent="0.35">
      <c r="A6" s="2">
        <v>5</v>
      </c>
      <c r="B6" s="4" t="s">
        <v>288</v>
      </c>
      <c r="C6" s="2" t="s">
        <v>8</v>
      </c>
      <c r="D6" s="2" t="s">
        <v>208</v>
      </c>
      <c r="E6" s="2" t="s">
        <v>740</v>
      </c>
      <c r="F6" s="2" t="s">
        <v>553</v>
      </c>
      <c r="G6" s="2">
        <v>1200</v>
      </c>
      <c r="H6" s="2">
        <v>15.22</v>
      </c>
      <c r="I6" s="2">
        <v>1</v>
      </c>
      <c r="J6" s="2" t="s">
        <v>10</v>
      </c>
      <c r="K6" s="2" t="s">
        <v>11</v>
      </c>
      <c r="L6" s="2" t="s">
        <v>22</v>
      </c>
    </row>
    <row r="7" spans="1:12" ht="20" x14ac:dyDescent="0.35">
      <c r="A7" s="2">
        <v>6</v>
      </c>
      <c r="B7" s="4" t="s">
        <v>451</v>
      </c>
      <c r="C7" s="2" t="s">
        <v>8</v>
      </c>
      <c r="D7" s="2" t="s">
        <v>208</v>
      </c>
      <c r="E7" s="2" t="s">
        <v>740</v>
      </c>
      <c r="F7" s="2" t="s">
        <v>553</v>
      </c>
      <c r="G7" s="2">
        <v>1200</v>
      </c>
      <c r="H7" s="8">
        <v>15.22</v>
      </c>
      <c r="I7" s="8">
        <v>1</v>
      </c>
      <c r="J7" s="2" t="s">
        <v>10</v>
      </c>
      <c r="K7" s="2" t="s">
        <v>11</v>
      </c>
      <c r="L7" s="2" t="s">
        <v>22</v>
      </c>
    </row>
    <row r="8" spans="1:12" ht="20" x14ac:dyDescent="0.35">
      <c r="A8" s="2">
        <v>7</v>
      </c>
      <c r="B8" s="4" t="s">
        <v>168</v>
      </c>
      <c r="C8" s="2" t="s">
        <v>57</v>
      </c>
      <c r="D8" s="2" t="s">
        <v>208</v>
      </c>
      <c r="E8" s="2" t="s">
        <v>740</v>
      </c>
      <c r="F8" s="2" t="s">
        <v>553</v>
      </c>
      <c r="G8" s="2">
        <v>1200</v>
      </c>
      <c r="H8" s="8">
        <v>15.22</v>
      </c>
      <c r="I8" s="2">
        <v>1</v>
      </c>
      <c r="J8" s="2" t="s">
        <v>10</v>
      </c>
      <c r="K8" s="2" t="s">
        <v>11</v>
      </c>
      <c r="L8" s="2" t="s">
        <v>22</v>
      </c>
    </row>
    <row r="9" spans="1:12" ht="20" x14ac:dyDescent="0.35">
      <c r="A9" s="2">
        <v>8</v>
      </c>
      <c r="B9" s="4" t="s">
        <v>326</v>
      </c>
      <c r="C9" s="2" t="s">
        <v>57</v>
      </c>
      <c r="D9" s="2" t="s">
        <v>208</v>
      </c>
      <c r="E9" s="2" t="s">
        <v>740</v>
      </c>
      <c r="F9" s="2" t="s">
        <v>553</v>
      </c>
      <c r="G9" s="2">
        <v>1200</v>
      </c>
      <c r="H9" s="8">
        <v>15.22</v>
      </c>
      <c r="I9" s="2">
        <v>1</v>
      </c>
      <c r="J9" s="2" t="s">
        <v>10</v>
      </c>
      <c r="K9" s="2" t="s">
        <v>11</v>
      </c>
      <c r="L9" s="2" t="s">
        <v>22</v>
      </c>
    </row>
    <row r="10" spans="1:12" ht="20" x14ac:dyDescent="0.35">
      <c r="A10" s="2">
        <v>9</v>
      </c>
      <c r="B10" s="4" t="s">
        <v>314</v>
      </c>
      <c r="C10" s="2" t="s">
        <v>57</v>
      </c>
      <c r="D10" s="2" t="s">
        <v>208</v>
      </c>
      <c r="E10" s="2" t="s">
        <v>740</v>
      </c>
      <c r="F10" s="2" t="s">
        <v>553</v>
      </c>
      <c r="G10" s="2">
        <v>1200</v>
      </c>
      <c r="H10" s="8">
        <v>15.22</v>
      </c>
      <c r="I10" s="2">
        <v>1</v>
      </c>
      <c r="J10" s="2" t="s">
        <v>10</v>
      </c>
      <c r="K10" s="2" t="s">
        <v>11</v>
      </c>
      <c r="L10" s="2" t="s">
        <v>22</v>
      </c>
    </row>
    <row r="11" spans="1:12" ht="20" x14ac:dyDescent="0.35">
      <c r="A11" s="2">
        <v>10</v>
      </c>
      <c r="B11" s="4" t="s">
        <v>312</v>
      </c>
      <c r="C11" s="2" t="s">
        <v>57</v>
      </c>
      <c r="D11" s="2" t="s">
        <v>208</v>
      </c>
      <c r="E11" s="2" t="s">
        <v>740</v>
      </c>
      <c r="F11" s="2" t="s">
        <v>553</v>
      </c>
      <c r="G11" s="2">
        <v>1200</v>
      </c>
      <c r="H11" s="8">
        <v>15.22</v>
      </c>
      <c r="I11" s="2">
        <v>1</v>
      </c>
      <c r="J11" s="2" t="s">
        <v>10</v>
      </c>
      <c r="K11" s="2" t="s">
        <v>11</v>
      </c>
      <c r="L11" s="2" t="s">
        <v>22</v>
      </c>
    </row>
    <row r="12" spans="1:12" ht="20" x14ac:dyDescent="0.35">
      <c r="A12" s="2">
        <v>11</v>
      </c>
      <c r="B12" s="4" t="s">
        <v>508</v>
      </c>
      <c r="C12" s="2" t="s">
        <v>57</v>
      </c>
      <c r="D12" s="2" t="s">
        <v>208</v>
      </c>
      <c r="E12" s="2" t="s">
        <v>740</v>
      </c>
      <c r="F12" s="2" t="s">
        <v>553</v>
      </c>
      <c r="G12" s="2">
        <v>1200</v>
      </c>
      <c r="H12" s="8">
        <v>15.22</v>
      </c>
      <c r="I12" s="2">
        <v>1</v>
      </c>
      <c r="J12" s="2" t="s">
        <v>10</v>
      </c>
      <c r="K12" s="2" t="s">
        <v>11</v>
      </c>
      <c r="L12" s="2" t="s">
        <v>22</v>
      </c>
    </row>
    <row r="13" spans="1:12" ht="20" x14ac:dyDescent="0.35">
      <c r="A13" s="338" t="s">
        <v>625</v>
      </c>
      <c r="B13" s="338"/>
      <c r="C13" s="338"/>
      <c r="D13" s="338"/>
      <c r="E13" s="338"/>
      <c r="F13" s="338"/>
      <c r="G13" s="338"/>
      <c r="H13" s="338"/>
      <c r="I13" s="259">
        <f>SUM(I2:I12)</f>
        <v>11</v>
      </c>
      <c r="J13" s="2"/>
      <c r="K13" s="2"/>
      <c r="L13" s="2"/>
    </row>
    <row r="14" spans="1:12" ht="20" x14ac:dyDescent="0.35">
      <c r="A14" s="3" t="s">
        <v>0</v>
      </c>
      <c r="B14" s="3" t="s">
        <v>1</v>
      </c>
      <c r="C14" s="3" t="s">
        <v>2</v>
      </c>
      <c r="D14" s="3" t="s">
        <v>3</v>
      </c>
      <c r="E14" s="3" t="s">
        <v>21</v>
      </c>
      <c r="F14" s="3" t="s">
        <v>549</v>
      </c>
      <c r="G14" s="3" t="s">
        <v>550</v>
      </c>
      <c r="H14" s="3" t="s">
        <v>551</v>
      </c>
      <c r="I14" s="3" t="s">
        <v>4</v>
      </c>
      <c r="J14" s="3" t="s">
        <v>5</v>
      </c>
      <c r="K14" s="3" t="s">
        <v>12</v>
      </c>
      <c r="L14" s="3" t="s">
        <v>6</v>
      </c>
    </row>
    <row r="15" spans="1:12" ht="20" x14ac:dyDescent="0.35">
      <c r="A15" s="2">
        <v>1</v>
      </c>
      <c r="B15" s="4" t="s">
        <v>389</v>
      </c>
      <c r="C15" s="2" t="s">
        <v>8</v>
      </c>
      <c r="D15" s="2" t="s">
        <v>208</v>
      </c>
      <c r="E15" s="2" t="s">
        <v>740</v>
      </c>
      <c r="F15" s="2" t="s">
        <v>553</v>
      </c>
      <c r="G15" s="2">
        <v>1200</v>
      </c>
      <c r="H15" s="8">
        <v>15.22</v>
      </c>
      <c r="I15" s="2">
        <v>1</v>
      </c>
      <c r="J15" s="2" t="s">
        <v>10</v>
      </c>
      <c r="K15" s="2" t="s">
        <v>11</v>
      </c>
      <c r="L15" s="2" t="s">
        <v>64</v>
      </c>
    </row>
    <row r="16" spans="1:12" ht="20" x14ac:dyDescent="0.35">
      <c r="A16" s="2">
        <f t="shared" ref="A16" si="0">A15+1</f>
        <v>2</v>
      </c>
      <c r="B16" s="2" t="s">
        <v>134</v>
      </c>
      <c r="C16" s="2" t="s">
        <v>8</v>
      </c>
      <c r="D16" s="2" t="s">
        <v>208</v>
      </c>
      <c r="E16" s="2" t="s">
        <v>740</v>
      </c>
      <c r="F16" s="2" t="s">
        <v>553</v>
      </c>
      <c r="G16" s="2">
        <v>1200</v>
      </c>
      <c r="H16" s="8">
        <v>15.22</v>
      </c>
      <c r="I16" s="2">
        <v>1</v>
      </c>
      <c r="J16" s="2" t="s">
        <v>10</v>
      </c>
      <c r="K16" s="2" t="s">
        <v>11</v>
      </c>
      <c r="L16" s="2" t="s">
        <v>64</v>
      </c>
    </row>
    <row r="17" spans="1:9" ht="20" x14ac:dyDescent="0.35">
      <c r="A17" s="338" t="s">
        <v>625</v>
      </c>
      <c r="B17" s="338"/>
      <c r="C17" s="338"/>
      <c r="D17" s="338"/>
      <c r="E17" s="338"/>
      <c r="F17" s="338"/>
      <c r="G17" s="338"/>
      <c r="H17" s="338"/>
      <c r="I17" s="259">
        <f>SUM(I15:I16)</f>
        <v>2</v>
      </c>
    </row>
    <row r="19" spans="1:9" ht="20" x14ac:dyDescent="0.35">
      <c r="D19" s="41"/>
    </row>
    <row r="20" spans="1:9" ht="20" x14ac:dyDescent="0.35">
      <c r="D20" s="41"/>
    </row>
    <row r="21" spans="1:9" ht="20" x14ac:dyDescent="0.35">
      <c r="D21" s="41"/>
    </row>
  </sheetData>
  <mergeCells count="2">
    <mergeCell ref="A13:H13"/>
    <mergeCell ref="A17:H1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A4103-2B38-4BF0-A403-C6E38CBC2F95}">
  <sheetPr>
    <tabColor rgb="FF92D050"/>
  </sheetPr>
  <dimension ref="A1:K13"/>
  <sheetViews>
    <sheetView workbookViewId="0">
      <selection activeCell="I14" sqref="I14"/>
    </sheetView>
  </sheetViews>
  <sheetFormatPr defaultColWidth="8.90625" defaultRowHeight="21.5" x14ac:dyDescent="0.9"/>
  <cols>
    <col min="1" max="1" width="4.54296875" style="64" customWidth="1"/>
    <col min="2" max="2" width="13.453125" style="64" customWidth="1"/>
    <col min="3" max="3" width="8.1796875" style="64" customWidth="1"/>
    <col min="4" max="4" width="16.1796875" style="64" customWidth="1"/>
    <col min="5" max="5" width="25.36328125" style="64" customWidth="1"/>
    <col min="6" max="8" width="8.90625" style="64"/>
    <col min="9" max="9" width="21.90625" style="64" customWidth="1"/>
    <col min="10" max="10" width="26.08984375" style="64" customWidth="1"/>
    <col min="11" max="11" width="16.1796875" style="64" customWidth="1"/>
    <col min="12" max="16384" width="8.90625" style="64"/>
  </cols>
  <sheetData>
    <row r="1" spans="1:11" x14ac:dyDescent="0.9">
      <c r="A1" s="3" t="s">
        <v>0</v>
      </c>
      <c r="B1" s="3" t="s">
        <v>1</v>
      </c>
      <c r="C1" s="3" t="s">
        <v>2</v>
      </c>
      <c r="D1" s="3" t="s">
        <v>3</v>
      </c>
      <c r="E1" s="3" t="s">
        <v>21</v>
      </c>
      <c r="F1" s="3" t="s">
        <v>550</v>
      </c>
      <c r="G1" s="3" t="s">
        <v>551</v>
      </c>
      <c r="H1" s="3" t="s">
        <v>4</v>
      </c>
      <c r="I1" s="3" t="s">
        <v>5</v>
      </c>
      <c r="J1" s="3" t="s">
        <v>12</v>
      </c>
      <c r="K1" s="3" t="s">
        <v>6</v>
      </c>
    </row>
    <row r="2" spans="1:11" x14ac:dyDescent="0.9">
      <c r="A2" s="2">
        <v>1</v>
      </c>
      <c r="B2" s="65">
        <v>301.35000000000002</v>
      </c>
      <c r="C2" s="66" t="s">
        <v>57</v>
      </c>
      <c r="D2" s="2" t="s">
        <v>26</v>
      </c>
      <c r="E2" s="2" t="s">
        <v>738</v>
      </c>
      <c r="F2" s="116" t="s">
        <v>736</v>
      </c>
      <c r="G2" s="2" t="s">
        <v>737</v>
      </c>
      <c r="H2" s="2">
        <v>1</v>
      </c>
      <c r="I2" s="2" t="s">
        <v>10</v>
      </c>
      <c r="J2" s="2" t="s">
        <v>739</v>
      </c>
      <c r="K2" s="2" t="s">
        <v>22</v>
      </c>
    </row>
    <row r="3" spans="1:11" x14ac:dyDescent="0.9">
      <c r="A3" s="2">
        <f>+A2+1</f>
        <v>2</v>
      </c>
      <c r="B3" s="65">
        <v>309.10000000000002</v>
      </c>
      <c r="C3" s="66" t="s">
        <v>57</v>
      </c>
      <c r="D3" s="2" t="s">
        <v>26</v>
      </c>
      <c r="E3" s="2" t="s">
        <v>738</v>
      </c>
      <c r="F3" s="116" t="s">
        <v>736</v>
      </c>
      <c r="G3" s="2" t="s">
        <v>737</v>
      </c>
      <c r="H3" s="2">
        <v>1</v>
      </c>
      <c r="I3" s="2" t="s">
        <v>10</v>
      </c>
      <c r="J3" s="2" t="s">
        <v>739</v>
      </c>
      <c r="K3" s="2" t="s">
        <v>22</v>
      </c>
    </row>
    <row r="4" spans="1:11" x14ac:dyDescent="0.9">
      <c r="A4" s="2">
        <f t="shared" ref="A4:A12" si="0">+A3+1</f>
        <v>3</v>
      </c>
      <c r="B4" s="65">
        <v>312.60000000000002</v>
      </c>
      <c r="C4" s="66" t="s">
        <v>8</v>
      </c>
      <c r="D4" s="2" t="s">
        <v>26</v>
      </c>
      <c r="E4" s="2" t="s">
        <v>738</v>
      </c>
      <c r="F4" s="116" t="s">
        <v>736</v>
      </c>
      <c r="G4" s="2" t="s">
        <v>737</v>
      </c>
      <c r="H4" s="2">
        <v>1</v>
      </c>
      <c r="I4" s="2" t="s">
        <v>10</v>
      </c>
      <c r="J4" s="2" t="s">
        <v>739</v>
      </c>
      <c r="K4" s="2" t="s">
        <v>22</v>
      </c>
    </row>
    <row r="5" spans="1:11" x14ac:dyDescent="0.9">
      <c r="A5" s="2">
        <f t="shared" si="0"/>
        <v>4</v>
      </c>
      <c r="B5" s="65">
        <v>312.64999999999998</v>
      </c>
      <c r="C5" s="66" t="s">
        <v>8</v>
      </c>
      <c r="D5" s="2" t="s">
        <v>26</v>
      </c>
      <c r="E5" s="2" t="s">
        <v>738</v>
      </c>
      <c r="F5" s="116" t="s">
        <v>736</v>
      </c>
      <c r="G5" s="2" t="s">
        <v>737</v>
      </c>
      <c r="H5" s="2">
        <v>1</v>
      </c>
      <c r="I5" s="2" t="s">
        <v>10</v>
      </c>
      <c r="J5" s="2" t="s">
        <v>739</v>
      </c>
      <c r="K5" s="2" t="s">
        <v>22</v>
      </c>
    </row>
    <row r="6" spans="1:11" x14ac:dyDescent="0.9">
      <c r="A6" s="2">
        <f t="shared" si="0"/>
        <v>5</v>
      </c>
      <c r="B6" s="65">
        <v>328.75</v>
      </c>
      <c r="C6" s="66" t="s">
        <v>8</v>
      </c>
      <c r="D6" s="2" t="s">
        <v>26</v>
      </c>
      <c r="E6" s="2" t="s">
        <v>738</v>
      </c>
      <c r="F6" s="116" t="s">
        <v>736</v>
      </c>
      <c r="G6" s="2" t="s">
        <v>737</v>
      </c>
      <c r="H6" s="2">
        <v>1</v>
      </c>
      <c r="I6" s="2" t="s">
        <v>10</v>
      </c>
      <c r="J6" s="2" t="s">
        <v>739</v>
      </c>
      <c r="K6" s="2" t="s">
        <v>22</v>
      </c>
    </row>
    <row r="7" spans="1:11" x14ac:dyDescent="0.9">
      <c r="A7" s="2">
        <f t="shared" si="0"/>
        <v>6</v>
      </c>
      <c r="B7" s="65">
        <v>331</v>
      </c>
      <c r="C7" s="66" t="s">
        <v>57</v>
      </c>
      <c r="D7" s="2" t="s">
        <v>26</v>
      </c>
      <c r="E7" s="2" t="s">
        <v>738</v>
      </c>
      <c r="F7" s="116" t="s">
        <v>736</v>
      </c>
      <c r="G7" s="2" t="s">
        <v>737</v>
      </c>
      <c r="H7" s="2">
        <v>1</v>
      </c>
      <c r="I7" s="2" t="s">
        <v>10</v>
      </c>
      <c r="J7" s="2" t="s">
        <v>739</v>
      </c>
      <c r="K7" s="2" t="s">
        <v>22</v>
      </c>
    </row>
    <row r="8" spans="1:11" x14ac:dyDescent="0.9">
      <c r="A8" s="2">
        <f t="shared" si="0"/>
        <v>7</v>
      </c>
      <c r="B8" s="65">
        <v>380.8</v>
      </c>
      <c r="C8" s="66" t="s">
        <v>57</v>
      </c>
      <c r="D8" s="2" t="s">
        <v>26</v>
      </c>
      <c r="E8" s="2" t="s">
        <v>738</v>
      </c>
      <c r="F8" s="116" t="s">
        <v>736</v>
      </c>
      <c r="G8" s="2" t="s">
        <v>737</v>
      </c>
      <c r="H8" s="2">
        <v>1</v>
      </c>
      <c r="I8" s="2" t="s">
        <v>10</v>
      </c>
      <c r="J8" s="2" t="s">
        <v>739</v>
      </c>
      <c r="K8" s="2" t="s">
        <v>22</v>
      </c>
    </row>
    <row r="9" spans="1:11" x14ac:dyDescent="0.9">
      <c r="A9" s="2">
        <f t="shared" si="0"/>
        <v>8</v>
      </c>
      <c r="B9" s="65">
        <v>381</v>
      </c>
      <c r="C9" s="66" t="s">
        <v>8</v>
      </c>
      <c r="D9" s="2" t="s">
        <v>26</v>
      </c>
      <c r="E9" s="2" t="s">
        <v>738</v>
      </c>
      <c r="F9" s="116" t="s">
        <v>736</v>
      </c>
      <c r="G9" s="2" t="s">
        <v>737</v>
      </c>
      <c r="H9" s="2">
        <v>1</v>
      </c>
      <c r="I9" s="2" t="s">
        <v>10</v>
      </c>
      <c r="J9" s="2" t="s">
        <v>739</v>
      </c>
      <c r="K9" s="2" t="s">
        <v>22</v>
      </c>
    </row>
    <row r="10" spans="1:11" x14ac:dyDescent="0.9">
      <c r="A10" s="2">
        <f t="shared" si="0"/>
        <v>9</v>
      </c>
      <c r="B10" s="65">
        <v>385.2</v>
      </c>
      <c r="C10" s="66" t="s">
        <v>8</v>
      </c>
      <c r="D10" s="2" t="s">
        <v>26</v>
      </c>
      <c r="E10" s="2" t="s">
        <v>738</v>
      </c>
      <c r="F10" s="116" t="s">
        <v>736</v>
      </c>
      <c r="G10" s="2" t="s">
        <v>737</v>
      </c>
      <c r="H10" s="2">
        <v>1</v>
      </c>
      <c r="I10" s="2" t="s">
        <v>10</v>
      </c>
      <c r="J10" s="2" t="s">
        <v>739</v>
      </c>
      <c r="K10" s="2" t="s">
        <v>22</v>
      </c>
    </row>
    <row r="11" spans="1:11" x14ac:dyDescent="0.9">
      <c r="A11" s="2">
        <f t="shared" si="0"/>
        <v>10</v>
      </c>
      <c r="B11" s="65">
        <v>385.25</v>
      </c>
      <c r="C11" s="66" t="s">
        <v>57</v>
      </c>
      <c r="D11" s="2" t="s">
        <v>26</v>
      </c>
      <c r="E11" s="2" t="s">
        <v>738</v>
      </c>
      <c r="F11" s="116" t="s">
        <v>736</v>
      </c>
      <c r="G11" s="2" t="s">
        <v>737</v>
      </c>
      <c r="H11" s="2">
        <v>1</v>
      </c>
      <c r="I11" s="2" t="s">
        <v>10</v>
      </c>
      <c r="J11" s="2" t="s">
        <v>739</v>
      </c>
      <c r="K11" s="2" t="s">
        <v>22</v>
      </c>
    </row>
    <row r="12" spans="1:11" x14ac:dyDescent="0.9">
      <c r="A12" s="2">
        <f t="shared" si="0"/>
        <v>11</v>
      </c>
      <c r="B12" s="65">
        <v>411.95</v>
      </c>
      <c r="C12" s="66" t="s">
        <v>57</v>
      </c>
      <c r="D12" s="2" t="s">
        <v>26</v>
      </c>
      <c r="E12" s="2" t="s">
        <v>738</v>
      </c>
      <c r="F12" s="116" t="s">
        <v>736</v>
      </c>
      <c r="G12" s="2" t="s">
        <v>737</v>
      </c>
      <c r="H12" s="2">
        <v>1</v>
      </c>
      <c r="I12" s="2" t="s">
        <v>10</v>
      </c>
      <c r="J12" s="2" t="s">
        <v>739</v>
      </c>
      <c r="K12" s="2" t="s">
        <v>22</v>
      </c>
    </row>
    <row r="13" spans="1:11" x14ac:dyDescent="0.9">
      <c r="A13" s="306" t="s">
        <v>625</v>
      </c>
      <c r="B13" s="306"/>
      <c r="C13" s="306"/>
      <c r="D13" s="306"/>
      <c r="E13" s="306"/>
      <c r="F13" s="306"/>
      <c r="G13" s="306"/>
      <c r="H13" s="261">
        <f>SUM(H2:H12)</f>
        <v>11</v>
      </c>
      <c r="I13" s="42"/>
      <c r="J13" s="42"/>
      <c r="K13" s="42"/>
    </row>
  </sheetData>
  <mergeCells count="1">
    <mergeCell ref="A13:G13"/>
  </mergeCells>
  <phoneticPr fontId="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D0344-E70A-48FB-B632-67FED595E0E5}">
  <sheetPr>
    <tabColor rgb="FF92D050"/>
  </sheetPr>
  <dimension ref="A1:L69"/>
  <sheetViews>
    <sheetView topLeftCell="A56" zoomScale="85" zoomScaleNormal="69" workbookViewId="0">
      <selection activeCell="I69" sqref="I69"/>
    </sheetView>
  </sheetViews>
  <sheetFormatPr defaultRowHeight="14.5" x14ac:dyDescent="0.35"/>
  <cols>
    <col min="1" max="1" width="7.1796875" customWidth="1"/>
    <col min="2" max="2" width="16.08984375" customWidth="1"/>
    <col min="4" max="4" width="14.90625" customWidth="1"/>
    <col min="5" max="5" width="17.08984375" customWidth="1"/>
    <col min="6" max="6" width="14.54296875" customWidth="1"/>
    <col min="7" max="7" width="11.08984375" customWidth="1"/>
    <col min="10" max="10" width="24.90625" customWidth="1"/>
    <col min="11" max="11" width="21.6328125" customWidth="1"/>
    <col min="12" max="12" width="27.54296875" customWidth="1"/>
  </cols>
  <sheetData>
    <row r="1" spans="1:12" ht="20" x14ac:dyDescent="0.35">
      <c r="A1" s="3" t="s">
        <v>0</v>
      </c>
      <c r="B1" s="3" t="s">
        <v>1</v>
      </c>
      <c r="C1" s="3" t="s">
        <v>2</v>
      </c>
      <c r="D1" s="3" t="s">
        <v>3</v>
      </c>
      <c r="E1" s="3" t="s">
        <v>21</v>
      </c>
      <c r="F1" s="3" t="s">
        <v>549</v>
      </c>
      <c r="G1" s="3" t="s">
        <v>550</v>
      </c>
      <c r="H1" s="3" t="s">
        <v>551</v>
      </c>
      <c r="I1" s="3" t="s">
        <v>4</v>
      </c>
      <c r="J1" s="3" t="s">
        <v>5</v>
      </c>
      <c r="K1" s="3" t="s">
        <v>12</v>
      </c>
      <c r="L1" s="3" t="s">
        <v>6</v>
      </c>
    </row>
    <row r="2" spans="1:12" ht="20" x14ac:dyDescent="0.35">
      <c r="A2" s="2">
        <v>1</v>
      </c>
      <c r="B2" s="4" t="s">
        <v>18</v>
      </c>
      <c r="C2" s="2" t="s">
        <v>8</v>
      </c>
      <c r="D2" s="2" t="s">
        <v>26</v>
      </c>
      <c r="E2" s="2" t="s">
        <v>9</v>
      </c>
      <c r="F2" s="2" t="s">
        <v>558</v>
      </c>
      <c r="G2" s="2" t="s">
        <v>580</v>
      </c>
      <c r="H2" s="2">
        <v>15.74</v>
      </c>
      <c r="I2" s="2">
        <v>2</v>
      </c>
      <c r="J2" s="2" t="s">
        <v>10</v>
      </c>
      <c r="K2" s="2" t="s">
        <v>11</v>
      </c>
      <c r="L2" s="2" t="s">
        <v>22</v>
      </c>
    </row>
    <row r="3" spans="1:12" ht="20" x14ac:dyDescent="0.35">
      <c r="A3" s="2">
        <v>2</v>
      </c>
      <c r="B3" s="4" t="s">
        <v>86</v>
      </c>
      <c r="C3" s="2" t="s">
        <v>8</v>
      </c>
      <c r="D3" s="2" t="s">
        <v>26</v>
      </c>
      <c r="E3" s="2" t="s">
        <v>9</v>
      </c>
      <c r="F3" s="2" t="s">
        <v>558</v>
      </c>
      <c r="G3" s="2" t="s">
        <v>580</v>
      </c>
      <c r="H3" s="2">
        <v>15.74</v>
      </c>
      <c r="I3" s="2">
        <v>1</v>
      </c>
      <c r="J3" s="2" t="s">
        <v>10</v>
      </c>
      <c r="K3" s="2" t="s">
        <v>11</v>
      </c>
      <c r="L3" s="2" t="s">
        <v>22</v>
      </c>
    </row>
    <row r="4" spans="1:12" ht="20" x14ac:dyDescent="0.35">
      <c r="A4" s="2">
        <v>3</v>
      </c>
      <c r="B4" s="4" t="s">
        <v>87</v>
      </c>
      <c r="C4" s="2" t="s">
        <v>8</v>
      </c>
      <c r="D4" s="2" t="s">
        <v>26</v>
      </c>
      <c r="E4" s="2" t="s">
        <v>9</v>
      </c>
      <c r="F4" s="2" t="s">
        <v>558</v>
      </c>
      <c r="G4" s="2" t="s">
        <v>580</v>
      </c>
      <c r="H4" s="2">
        <v>15.74</v>
      </c>
      <c r="I4" s="2">
        <v>1</v>
      </c>
      <c r="J4" s="2" t="s">
        <v>10</v>
      </c>
      <c r="K4" s="2" t="s">
        <v>11</v>
      </c>
      <c r="L4" s="2" t="s">
        <v>22</v>
      </c>
    </row>
    <row r="5" spans="1:12" ht="20" x14ac:dyDescent="0.35">
      <c r="A5" s="2">
        <v>4</v>
      </c>
      <c r="B5" s="4" t="s">
        <v>88</v>
      </c>
      <c r="C5" s="2" t="s">
        <v>8</v>
      </c>
      <c r="D5" s="2" t="s">
        <v>19</v>
      </c>
      <c r="E5" s="2" t="s">
        <v>9</v>
      </c>
      <c r="F5" s="2" t="s">
        <v>553</v>
      </c>
      <c r="G5" s="2" t="s">
        <v>580</v>
      </c>
      <c r="H5" s="2">
        <v>15.74</v>
      </c>
      <c r="I5" s="2">
        <v>1</v>
      </c>
      <c r="J5" s="2" t="s">
        <v>10</v>
      </c>
      <c r="K5" s="2" t="s">
        <v>11</v>
      </c>
      <c r="L5" s="2" t="s">
        <v>22</v>
      </c>
    </row>
    <row r="6" spans="1:12" ht="20" x14ac:dyDescent="0.35">
      <c r="A6" s="2">
        <v>5</v>
      </c>
      <c r="B6" s="4" t="s">
        <v>91</v>
      </c>
      <c r="C6" s="2" t="s">
        <v>8</v>
      </c>
      <c r="D6" s="2" t="s">
        <v>26</v>
      </c>
      <c r="E6" s="2" t="s">
        <v>9</v>
      </c>
      <c r="F6" s="2" t="s">
        <v>553</v>
      </c>
      <c r="G6" s="2" t="s">
        <v>580</v>
      </c>
      <c r="H6" s="2">
        <v>15.74</v>
      </c>
      <c r="I6" s="2">
        <v>1</v>
      </c>
      <c r="J6" s="2" t="s">
        <v>10</v>
      </c>
      <c r="K6" s="2" t="s">
        <v>11</v>
      </c>
      <c r="L6" s="2" t="s">
        <v>22</v>
      </c>
    </row>
    <row r="7" spans="1:12" ht="20" x14ac:dyDescent="0.35">
      <c r="A7" s="2">
        <v>6</v>
      </c>
      <c r="B7" s="4" t="s">
        <v>138</v>
      </c>
      <c r="C7" s="2" t="s">
        <v>8</v>
      </c>
      <c r="D7" s="2" t="s">
        <v>19</v>
      </c>
      <c r="E7" s="2" t="s">
        <v>9</v>
      </c>
      <c r="F7" s="2" t="s">
        <v>553</v>
      </c>
      <c r="G7" s="2" t="s">
        <v>580</v>
      </c>
      <c r="H7" s="2">
        <v>15.74</v>
      </c>
      <c r="I7" s="2">
        <v>1</v>
      </c>
      <c r="J7" s="2" t="s">
        <v>10</v>
      </c>
      <c r="K7" s="2" t="s">
        <v>11</v>
      </c>
      <c r="L7" s="2" t="s">
        <v>22</v>
      </c>
    </row>
    <row r="8" spans="1:12" ht="20" x14ac:dyDescent="0.35">
      <c r="A8" s="2">
        <v>7</v>
      </c>
      <c r="B8" s="4" t="s">
        <v>193</v>
      </c>
      <c r="C8" s="2" t="s">
        <v>8</v>
      </c>
      <c r="D8" s="2" t="s">
        <v>19</v>
      </c>
      <c r="E8" s="2" t="s">
        <v>9</v>
      </c>
      <c r="F8" s="2" t="s">
        <v>553</v>
      </c>
      <c r="G8" s="2" t="s">
        <v>580</v>
      </c>
      <c r="H8" s="2">
        <v>15.74</v>
      </c>
      <c r="I8" s="2">
        <v>1</v>
      </c>
      <c r="J8" s="2" t="s">
        <v>10</v>
      </c>
      <c r="K8" s="2" t="s">
        <v>11</v>
      </c>
      <c r="L8" s="2" t="s">
        <v>22</v>
      </c>
    </row>
    <row r="9" spans="1:12" ht="20" x14ac:dyDescent="0.35">
      <c r="A9" s="2">
        <v>8</v>
      </c>
      <c r="B9" s="4" t="s">
        <v>194</v>
      </c>
      <c r="C9" s="2" t="s">
        <v>8</v>
      </c>
      <c r="D9" s="2" t="s">
        <v>19</v>
      </c>
      <c r="E9" s="2" t="s">
        <v>9</v>
      </c>
      <c r="F9" s="2" t="s">
        <v>553</v>
      </c>
      <c r="G9" s="2" t="s">
        <v>580</v>
      </c>
      <c r="H9" s="2">
        <v>15.74</v>
      </c>
      <c r="I9" s="2">
        <v>1</v>
      </c>
      <c r="J9" s="2" t="s">
        <v>10</v>
      </c>
      <c r="K9" s="2" t="s">
        <v>11</v>
      </c>
      <c r="L9" s="2" t="s">
        <v>22</v>
      </c>
    </row>
    <row r="10" spans="1:12" ht="20" x14ac:dyDescent="0.35">
      <c r="A10" s="2">
        <v>9</v>
      </c>
      <c r="B10" s="4" t="s">
        <v>198</v>
      </c>
      <c r="C10" s="2" t="s">
        <v>8</v>
      </c>
      <c r="D10" s="2" t="s">
        <v>26</v>
      </c>
      <c r="E10" s="2" t="s">
        <v>9</v>
      </c>
      <c r="F10" s="2" t="s">
        <v>558</v>
      </c>
      <c r="G10" s="2" t="s">
        <v>580</v>
      </c>
      <c r="H10" s="2">
        <v>15.74</v>
      </c>
      <c r="I10" s="2">
        <v>1</v>
      </c>
      <c r="J10" s="2" t="s">
        <v>10</v>
      </c>
      <c r="K10" s="2" t="s">
        <v>11</v>
      </c>
      <c r="L10" s="2" t="s">
        <v>22</v>
      </c>
    </row>
    <row r="11" spans="1:12" ht="20" x14ac:dyDescent="0.35">
      <c r="A11" s="2">
        <v>10</v>
      </c>
      <c r="B11" s="4" t="s">
        <v>199</v>
      </c>
      <c r="C11" s="2" t="s">
        <v>8</v>
      </c>
      <c r="D11" s="2" t="s">
        <v>26</v>
      </c>
      <c r="E11" s="2" t="s">
        <v>9</v>
      </c>
      <c r="F11" s="2" t="s">
        <v>558</v>
      </c>
      <c r="G11" s="2" t="s">
        <v>580</v>
      </c>
      <c r="H11" s="2">
        <v>15.74</v>
      </c>
      <c r="I11" s="2">
        <v>1</v>
      </c>
      <c r="J11" s="2" t="s">
        <v>10</v>
      </c>
      <c r="K11" s="2" t="s">
        <v>11</v>
      </c>
      <c r="L11" s="2" t="s">
        <v>22</v>
      </c>
    </row>
    <row r="12" spans="1:12" ht="20" x14ac:dyDescent="0.35">
      <c r="A12" s="2">
        <v>11</v>
      </c>
      <c r="B12" s="4" t="s">
        <v>200</v>
      </c>
      <c r="C12" s="2" t="s">
        <v>8</v>
      </c>
      <c r="D12" s="2" t="s">
        <v>26</v>
      </c>
      <c r="E12" s="2" t="s">
        <v>9</v>
      </c>
      <c r="F12" s="2" t="s">
        <v>558</v>
      </c>
      <c r="G12" s="2" t="s">
        <v>580</v>
      </c>
      <c r="H12" s="2">
        <v>15.74</v>
      </c>
      <c r="I12" s="2">
        <v>1</v>
      </c>
      <c r="J12" s="2" t="s">
        <v>10</v>
      </c>
      <c r="K12" s="2" t="s">
        <v>11</v>
      </c>
      <c r="L12" s="2" t="s">
        <v>22</v>
      </c>
    </row>
    <row r="13" spans="1:12" ht="20" x14ac:dyDescent="0.35">
      <c r="A13" s="2">
        <v>12</v>
      </c>
      <c r="B13" s="4" t="s">
        <v>222</v>
      </c>
      <c r="C13" s="2" t="s">
        <v>8</v>
      </c>
      <c r="D13" s="2" t="s">
        <v>19</v>
      </c>
      <c r="E13" s="2" t="s">
        <v>9</v>
      </c>
      <c r="F13" s="2" t="s">
        <v>553</v>
      </c>
      <c r="G13" s="2" t="s">
        <v>580</v>
      </c>
      <c r="H13" s="2">
        <v>15.74</v>
      </c>
      <c r="I13" s="2">
        <v>1</v>
      </c>
      <c r="J13" s="2" t="s">
        <v>10</v>
      </c>
      <c r="K13" s="2" t="s">
        <v>11</v>
      </c>
      <c r="L13" s="2" t="s">
        <v>22</v>
      </c>
    </row>
    <row r="14" spans="1:12" ht="20" x14ac:dyDescent="0.35">
      <c r="A14" s="2">
        <v>13</v>
      </c>
      <c r="B14" s="4" t="s">
        <v>223</v>
      </c>
      <c r="C14" s="2" t="s">
        <v>8</v>
      </c>
      <c r="D14" s="2" t="s">
        <v>19</v>
      </c>
      <c r="E14" s="2" t="s">
        <v>9</v>
      </c>
      <c r="F14" s="2" t="s">
        <v>553</v>
      </c>
      <c r="G14" s="2" t="s">
        <v>580</v>
      </c>
      <c r="H14" s="2">
        <v>15.74</v>
      </c>
      <c r="I14" s="2">
        <v>1</v>
      </c>
      <c r="J14" s="2" t="s">
        <v>10</v>
      </c>
      <c r="K14" s="2" t="s">
        <v>11</v>
      </c>
      <c r="L14" s="2" t="s">
        <v>22</v>
      </c>
    </row>
    <row r="15" spans="1:12" ht="20" x14ac:dyDescent="0.35">
      <c r="A15" s="2">
        <v>14</v>
      </c>
      <c r="B15" s="4" t="s">
        <v>224</v>
      </c>
      <c r="C15" s="2" t="s">
        <v>8</v>
      </c>
      <c r="D15" s="2" t="s">
        <v>19</v>
      </c>
      <c r="E15" s="2" t="s">
        <v>9</v>
      </c>
      <c r="F15" s="2" t="s">
        <v>553</v>
      </c>
      <c r="G15" s="2" t="s">
        <v>580</v>
      </c>
      <c r="H15" s="2">
        <v>15.74</v>
      </c>
      <c r="I15" s="2">
        <v>1</v>
      </c>
      <c r="J15" s="2" t="s">
        <v>10</v>
      </c>
      <c r="K15" s="2" t="s">
        <v>11</v>
      </c>
      <c r="L15" s="2" t="s">
        <v>22</v>
      </c>
    </row>
    <row r="16" spans="1:12" ht="20" x14ac:dyDescent="0.35">
      <c r="A16" s="2">
        <v>15</v>
      </c>
      <c r="B16" s="4" t="s">
        <v>225</v>
      </c>
      <c r="C16" s="2" t="s">
        <v>8</v>
      </c>
      <c r="D16" s="2" t="s">
        <v>19</v>
      </c>
      <c r="E16" s="2" t="s">
        <v>9</v>
      </c>
      <c r="F16" s="2" t="s">
        <v>553</v>
      </c>
      <c r="G16" s="2" t="s">
        <v>580</v>
      </c>
      <c r="H16" s="2">
        <v>15.74</v>
      </c>
      <c r="I16" s="2">
        <v>1</v>
      </c>
      <c r="J16" s="2" t="s">
        <v>10</v>
      </c>
      <c r="K16" s="2" t="s">
        <v>11</v>
      </c>
      <c r="L16" s="2" t="s">
        <v>22</v>
      </c>
    </row>
    <row r="17" spans="1:12" ht="20" x14ac:dyDescent="0.35">
      <c r="A17" s="2">
        <v>16</v>
      </c>
      <c r="B17" s="4" t="s">
        <v>226</v>
      </c>
      <c r="C17" s="2" t="s">
        <v>8</v>
      </c>
      <c r="D17" s="2" t="s">
        <v>19</v>
      </c>
      <c r="E17" s="2" t="s">
        <v>9</v>
      </c>
      <c r="F17" s="2" t="s">
        <v>553</v>
      </c>
      <c r="G17" s="2" t="s">
        <v>580</v>
      </c>
      <c r="H17" s="2">
        <v>15.74</v>
      </c>
      <c r="I17" s="2">
        <v>1</v>
      </c>
      <c r="J17" s="2" t="s">
        <v>10</v>
      </c>
      <c r="K17" s="2" t="s">
        <v>11</v>
      </c>
      <c r="L17" s="2" t="s">
        <v>22</v>
      </c>
    </row>
    <row r="18" spans="1:12" ht="20" x14ac:dyDescent="0.35">
      <c r="A18" s="2">
        <v>17</v>
      </c>
      <c r="B18" s="4" t="s">
        <v>227</v>
      </c>
      <c r="C18" s="2" t="s">
        <v>8</v>
      </c>
      <c r="D18" s="2" t="s">
        <v>19</v>
      </c>
      <c r="E18" s="2" t="s">
        <v>9</v>
      </c>
      <c r="F18" s="2" t="s">
        <v>553</v>
      </c>
      <c r="G18" s="2" t="s">
        <v>580</v>
      </c>
      <c r="H18" s="2">
        <v>15.74</v>
      </c>
      <c r="I18" s="2">
        <v>1</v>
      </c>
      <c r="J18" s="2" t="s">
        <v>10</v>
      </c>
      <c r="K18" s="2" t="s">
        <v>11</v>
      </c>
      <c r="L18" s="2" t="s">
        <v>22</v>
      </c>
    </row>
    <row r="19" spans="1:12" ht="20" x14ac:dyDescent="0.35">
      <c r="A19" s="2">
        <v>18</v>
      </c>
      <c r="B19" s="4" t="s">
        <v>233</v>
      </c>
      <c r="C19" s="2" t="s">
        <v>8</v>
      </c>
      <c r="D19" s="2" t="s">
        <v>26</v>
      </c>
      <c r="E19" s="2" t="s">
        <v>9</v>
      </c>
      <c r="F19" s="2" t="s">
        <v>558</v>
      </c>
      <c r="G19" s="2" t="s">
        <v>580</v>
      </c>
      <c r="H19" s="2">
        <v>15.74</v>
      </c>
      <c r="I19" s="2">
        <v>1</v>
      </c>
      <c r="J19" s="2" t="s">
        <v>10</v>
      </c>
      <c r="K19" s="2" t="s">
        <v>11</v>
      </c>
      <c r="L19" s="2" t="s">
        <v>22</v>
      </c>
    </row>
    <row r="20" spans="1:12" ht="20" x14ac:dyDescent="0.35">
      <c r="A20" s="2">
        <v>19</v>
      </c>
      <c r="B20" s="4" t="s">
        <v>234</v>
      </c>
      <c r="C20" s="2" t="s">
        <v>8</v>
      </c>
      <c r="D20" s="2" t="s">
        <v>26</v>
      </c>
      <c r="E20" s="2" t="s">
        <v>9</v>
      </c>
      <c r="F20" s="2" t="s">
        <v>558</v>
      </c>
      <c r="G20" s="2" t="s">
        <v>580</v>
      </c>
      <c r="H20" s="2">
        <v>15.74</v>
      </c>
      <c r="I20" s="2">
        <v>1</v>
      </c>
      <c r="J20" s="2" t="s">
        <v>10</v>
      </c>
      <c r="K20" s="2" t="s">
        <v>11</v>
      </c>
      <c r="L20" s="2" t="s">
        <v>22</v>
      </c>
    </row>
    <row r="21" spans="1:12" ht="20" x14ac:dyDescent="0.35">
      <c r="A21" s="2">
        <v>20</v>
      </c>
      <c r="B21" s="4" t="s">
        <v>241</v>
      </c>
      <c r="C21" s="2" t="s">
        <v>8</v>
      </c>
      <c r="D21" s="2" t="s">
        <v>26</v>
      </c>
      <c r="E21" s="2" t="s">
        <v>9</v>
      </c>
      <c r="F21" s="2" t="s">
        <v>558</v>
      </c>
      <c r="G21" s="2" t="s">
        <v>580</v>
      </c>
      <c r="H21" s="2">
        <v>15.74</v>
      </c>
      <c r="I21" s="2">
        <v>1</v>
      </c>
      <c r="J21" s="2" t="s">
        <v>10</v>
      </c>
      <c r="K21" s="2" t="s">
        <v>11</v>
      </c>
      <c r="L21" s="2" t="s">
        <v>22</v>
      </c>
    </row>
    <row r="22" spans="1:12" ht="20" x14ac:dyDescent="0.35">
      <c r="A22" s="2">
        <v>21</v>
      </c>
      <c r="B22" s="4" t="s">
        <v>242</v>
      </c>
      <c r="C22" s="2" t="s">
        <v>8</v>
      </c>
      <c r="D22" s="2" t="s">
        <v>26</v>
      </c>
      <c r="E22" s="2" t="s">
        <v>9</v>
      </c>
      <c r="F22" s="2" t="s">
        <v>558</v>
      </c>
      <c r="G22" s="2" t="s">
        <v>580</v>
      </c>
      <c r="H22" s="2">
        <v>15.74</v>
      </c>
      <c r="I22" s="2">
        <v>1</v>
      </c>
      <c r="J22" s="2" t="s">
        <v>10</v>
      </c>
      <c r="K22" s="2" t="s">
        <v>11</v>
      </c>
      <c r="L22" s="2" t="s">
        <v>22</v>
      </c>
    </row>
    <row r="23" spans="1:12" ht="20" x14ac:dyDescent="0.35">
      <c r="A23" s="2">
        <v>22</v>
      </c>
      <c r="B23" s="4" t="s">
        <v>243</v>
      </c>
      <c r="C23" s="2" t="s">
        <v>8</v>
      </c>
      <c r="D23" s="2" t="s">
        <v>26</v>
      </c>
      <c r="E23" s="2" t="s">
        <v>9</v>
      </c>
      <c r="F23" s="2" t="s">
        <v>558</v>
      </c>
      <c r="G23" s="2" t="s">
        <v>580</v>
      </c>
      <c r="H23" s="2">
        <v>15.74</v>
      </c>
      <c r="I23" s="2">
        <v>1</v>
      </c>
      <c r="J23" s="2" t="s">
        <v>10</v>
      </c>
      <c r="K23" s="2" t="s">
        <v>11</v>
      </c>
      <c r="L23" s="2" t="s">
        <v>22</v>
      </c>
    </row>
    <row r="24" spans="1:12" ht="20" x14ac:dyDescent="0.35">
      <c r="A24" s="2">
        <v>23</v>
      </c>
      <c r="B24" s="4" t="s">
        <v>261</v>
      </c>
      <c r="C24" s="2" t="s">
        <v>8</v>
      </c>
      <c r="D24" s="2" t="s">
        <v>19</v>
      </c>
      <c r="E24" s="2" t="s">
        <v>9</v>
      </c>
      <c r="F24" s="2" t="s">
        <v>553</v>
      </c>
      <c r="G24" s="2" t="s">
        <v>580</v>
      </c>
      <c r="H24" s="2">
        <v>15.74</v>
      </c>
      <c r="I24" s="2">
        <v>1</v>
      </c>
      <c r="J24" s="2" t="s">
        <v>10</v>
      </c>
      <c r="K24" s="2" t="s">
        <v>11</v>
      </c>
      <c r="L24" s="2" t="s">
        <v>22</v>
      </c>
    </row>
    <row r="25" spans="1:12" ht="20" x14ac:dyDescent="0.35">
      <c r="A25" s="2">
        <v>24</v>
      </c>
      <c r="B25" s="4" t="s">
        <v>275</v>
      </c>
      <c r="C25" s="2" t="s">
        <v>8</v>
      </c>
      <c r="D25" s="2" t="s">
        <v>26</v>
      </c>
      <c r="E25" s="2" t="s">
        <v>9</v>
      </c>
      <c r="F25" s="2" t="s">
        <v>558</v>
      </c>
      <c r="G25" s="2" t="s">
        <v>580</v>
      </c>
      <c r="H25" s="2">
        <v>15.74</v>
      </c>
      <c r="I25" s="2">
        <v>1</v>
      </c>
      <c r="J25" s="2" t="s">
        <v>10</v>
      </c>
      <c r="K25" s="2" t="s">
        <v>11</v>
      </c>
      <c r="L25" s="2" t="s">
        <v>22</v>
      </c>
    </row>
    <row r="26" spans="1:12" ht="20" x14ac:dyDescent="0.35">
      <c r="A26" s="2">
        <v>25</v>
      </c>
      <c r="B26" s="4" t="s">
        <v>409</v>
      </c>
      <c r="C26" s="2" t="s">
        <v>8</v>
      </c>
      <c r="D26" s="2" t="s">
        <v>19</v>
      </c>
      <c r="E26" s="2" t="s">
        <v>9</v>
      </c>
      <c r="F26" s="2" t="s">
        <v>553</v>
      </c>
      <c r="G26" s="2" t="s">
        <v>580</v>
      </c>
      <c r="H26" s="2">
        <v>15.74</v>
      </c>
      <c r="I26" s="2">
        <v>1</v>
      </c>
      <c r="J26" s="2" t="s">
        <v>10</v>
      </c>
      <c r="K26" s="2" t="s">
        <v>11</v>
      </c>
      <c r="L26" s="2" t="s">
        <v>22</v>
      </c>
    </row>
    <row r="27" spans="1:12" ht="20" x14ac:dyDescent="0.35">
      <c r="A27" s="2">
        <v>26</v>
      </c>
      <c r="B27" s="4" t="s">
        <v>409</v>
      </c>
      <c r="C27" s="2" t="s">
        <v>8</v>
      </c>
      <c r="D27" s="2" t="s">
        <v>19</v>
      </c>
      <c r="E27" s="2" t="s">
        <v>9</v>
      </c>
      <c r="F27" s="2" t="s">
        <v>553</v>
      </c>
      <c r="G27" s="2" t="s">
        <v>580</v>
      </c>
      <c r="H27" s="2">
        <v>15.74</v>
      </c>
      <c r="I27" s="2">
        <v>1</v>
      </c>
      <c r="J27" s="2" t="s">
        <v>10</v>
      </c>
      <c r="K27" s="2" t="s">
        <v>11</v>
      </c>
      <c r="L27" s="2" t="s">
        <v>22</v>
      </c>
    </row>
    <row r="28" spans="1:12" ht="20" x14ac:dyDescent="0.35">
      <c r="A28" s="2">
        <v>27</v>
      </c>
      <c r="B28" s="4" t="s">
        <v>409</v>
      </c>
      <c r="C28" s="2" t="s">
        <v>8</v>
      </c>
      <c r="D28" s="2" t="s">
        <v>19</v>
      </c>
      <c r="E28" s="2" t="s">
        <v>9</v>
      </c>
      <c r="F28" s="2" t="s">
        <v>553</v>
      </c>
      <c r="G28" s="2" t="s">
        <v>580</v>
      </c>
      <c r="H28" s="2">
        <v>15.74</v>
      </c>
      <c r="I28" s="2">
        <v>1</v>
      </c>
      <c r="J28" s="2" t="s">
        <v>10</v>
      </c>
      <c r="K28" s="2" t="s">
        <v>11</v>
      </c>
      <c r="L28" s="2" t="s">
        <v>22</v>
      </c>
    </row>
    <row r="29" spans="1:12" ht="20" x14ac:dyDescent="0.35">
      <c r="A29" s="2">
        <v>29</v>
      </c>
      <c r="B29" s="4" t="s">
        <v>447</v>
      </c>
      <c r="C29" s="2" t="s">
        <v>8</v>
      </c>
      <c r="D29" s="2" t="s">
        <v>19</v>
      </c>
      <c r="E29" s="2" t="s">
        <v>9</v>
      </c>
      <c r="F29" s="2" t="s">
        <v>553</v>
      </c>
      <c r="G29" s="2" t="s">
        <v>580</v>
      </c>
      <c r="H29" s="2">
        <v>15.74</v>
      </c>
      <c r="I29" s="2">
        <v>1</v>
      </c>
      <c r="J29" s="2" t="s">
        <v>10</v>
      </c>
      <c r="K29" s="2" t="s">
        <v>11</v>
      </c>
      <c r="L29" s="2" t="s">
        <v>22</v>
      </c>
    </row>
    <row r="30" spans="1:12" ht="20" x14ac:dyDescent="0.35">
      <c r="A30" s="2">
        <v>30</v>
      </c>
      <c r="B30" s="4" t="s">
        <v>448</v>
      </c>
      <c r="C30" s="2" t="s">
        <v>8</v>
      </c>
      <c r="D30" s="2" t="s">
        <v>19</v>
      </c>
      <c r="E30" s="2" t="s">
        <v>9</v>
      </c>
      <c r="F30" s="2" t="s">
        <v>553</v>
      </c>
      <c r="G30" s="2" t="s">
        <v>580</v>
      </c>
      <c r="H30" s="2">
        <v>15.74</v>
      </c>
      <c r="I30" s="2">
        <v>1</v>
      </c>
      <c r="J30" s="2" t="s">
        <v>10</v>
      </c>
      <c r="K30" s="2" t="s">
        <v>11</v>
      </c>
      <c r="L30" s="2" t="s">
        <v>22</v>
      </c>
    </row>
    <row r="31" spans="1:12" ht="20" x14ac:dyDescent="0.35">
      <c r="A31" s="2">
        <v>31</v>
      </c>
      <c r="B31" s="4" t="s">
        <v>382</v>
      </c>
      <c r="C31" s="2" t="s">
        <v>57</v>
      </c>
      <c r="D31" s="2" t="s">
        <v>26</v>
      </c>
      <c r="E31" s="2" t="s">
        <v>9</v>
      </c>
      <c r="F31" s="2" t="s">
        <v>558</v>
      </c>
      <c r="G31" s="2" t="s">
        <v>580</v>
      </c>
      <c r="H31" s="2">
        <v>15.74</v>
      </c>
      <c r="I31" s="2">
        <v>4</v>
      </c>
      <c r="J31" s="2" t="s">
        <v>10</v>
      </c>
      <c r="K31" s="2" t="s">
        <v>11</v>
      </c>
      <c r="L31" s="2" t="s">
        <v>22</v>
      </c>
    </row>
    <row r="32" spans="1:12" ht="20" x14ac:dyDescent="0.35">
      <c r="A32" s="2">
        <v>32</v>
      </c>
      <c r="B32" s="4" t="s">
        <v>381</v>
      </c>
      <c r="C32" s="2" t="s">
        <v>57</v>
      </c>
      <c r="D32" s="2" t="s">
        <v>19</v>
      </c>
      <c r="E32" s="2" t="s">
        <v>9</v>
      </c>
      <c r="F32" s="2" t="s">
        <v>553</v>
      </c>
      <c r="G32" s="2" t="s">
        <v>580</v>
      </c>
      <c r="H32" s="2">
        <v>15.74</v>
      </c>
      <c r="I32" s="2">
        <v>4</v>
      </c>
      <c r="J32" s="2" t="s">
        <v>10</v>
      </c>
      <c r="K32" s="2" t="s">
        <v>11</v>
      </c>
      <c r="L32" s="2" t="s">
        <v>22</v>
      </c>
    </row>
    <row r="33" spans="1:12" ht="20" x14ac:dyDescent="0.35">
      <c r="A33" s="2">
        <v>33</v>
      </c>
      <c r="B33" s="4" t="s">
        <v>175</v>
      </c>
      <c r="C33" s="2" t="s">
        <v>57</v>
      </c>
      <c r="D33" s="2" t="s">
        <v>26</v>
      </c>
      <c r="E33" s="2" t="s">
        <v>9</v>
      </c>
      <c r="F33" s="2" t="s">
        <v>558</v>
      </c>
      <c r="G33" s="2" t="s">
        <v>580</v>
      </c>
      <c r="H33" s="2">
        <v>15.74</v>
      </c>
      <c r="I33" s="2">
        <v>1</v>
      </c>
      <c r="J33" s="2" t="s">
        <v>10</v>
      </c>
      <c r="K33" s="2" t="s">
        <v>11</v>
      </c>
      <c r="L33" s="2" t="s">
        <v>22</v>
      </c>
    </row>
    <row r="34" spans="1:12" ht="20" x14ac:dyDescent="0.35">
      <c r="A34" s="2">
        <v>34</v>
      </c>
      <c r="B34" s="4" t="s">
        <v>171</v>
      </c>
      <c r="C34" s="2" t="s">
        <v>57</v>
      </c>
      <c r="D34" s="2" t="s">
        <v>19</v>
      </c>
      <c r="E34" s="2" t="s">
        <v>9</v>
      </c>
      <c r="F34" s="2" t="s">
        <v>553</v>
      </c>
      <c r="G34" s="2" t="s">
        <v>580</v>
      </c>
      <c r="H34" s="2">
        <v>15.74</v>
      </c>
      <c r="I34" s="2">
        <v>1</v>
      </c>
      <c r="J34" s="2" t="s">
        <v>10</v>
      </c>
      <c r="K34" s="2" t="s">
        <v>11</v>
      </c>
      <c r="L34" s="2" t="s">
        <v>22</v>
      </c>
    </row>
    <row r="35" spans="1:12" ht="20" x14ac:dyDescent="0.35">
      <c r="A35" s="338" t="s">
        <v>625</v>
      </c>
      <c r="B35" s="338"/>
      <c r="C35" s="338"/>
      <c r="D35" s="338"/>
      <c r="E35" s="338"/>
      <c r="F35" s="338"/>
      <c r="G35" s="338"/>
      <c r="H35" s="338"/>
      <c r="I35" s="259">
        <f>SUM(I2:I34)</f>
        <v>40</v>
      </c>
      <c r="J35" s="2"/>
      <c r="K35" s="2"/>
      <c r="L35" s="2"/>
    </row>
    <row r="36" spans="1:12" ht="20" x14ac:dyDescent="0.35">
      <c r="A36" s="1"/>
      <c r="B36" s="41"/>
      <c r="C36" s="1"/>
      <c r="D36" s="1"/>
      <c r="E36" s="1"/>
      <c r="F36" s="1"/>
      <c r="G36" s="1"/>
      <c r="H36" s="1"/>
      <c r="I36" s="1"/>
      <c r="J36" s="1"/>
      <c r="K36" s="1"/>
      <c r="L36" s="1"/>
    </row>
    <row r="37" spans="1:12" ht="20" x14ac:dyDescent="0.35">
      <c r="A37" s="3" t="s">
        <v>0</v>
      </c>
      <c r="B37" s="3" t="s">
        <v>1</v>
      </c>
      <c r="C37" s="3" t="s">
        <v>2</v>
      </c>
      <c r="D37" s="3" t="s">
        <v>3</v>
      </c>
      <c r="E37" s="3" t="s">
        <v>21</v>
      </c>
      <c r="F37" s="3" t="s">
        <v>549</v>
      </c>
      <c r="G37" s="3" t="s">
        <v>550</v>
      </c>
      <c r="H37" s="3" t="s">
        <v>551</v>
      </c>
      <c r="I37" s="3" t="s">
        <v>4</v>
      </c>
      <c r="J37" s="3" t="s">
        <v>5</v>
      </c>
      <c r="K37" s="3" t="s">
        <v>12</v>
      </c>
      <c r="L37" s="3" t="s">
        <v>6</v>
      </c>
    </row>
    <row r="38" spans="1:12" ht="20" x14ac:dyDescent="0.35">
      <c r="A38" s="2">
        <v>1</v>
      </c>
      <c r="B38" s="4" t="s">
        <v>84</v>
      </c>
      <c r="C38" s="2" t="s">
        <v>8</v>
      </c>
      <c r="D38" s="2" t="s">
        <v>26</v>
      </c>
      <c r="E38" s="2" t="s">
        <v>9</v>
      </c>
      <c r="F38" s="2" t="s">
        <v>558</v>
      </c>
      <c r="G38" s="2" t="s">
        <v>580</v>
      </c>
      <c r="H38" s="2">
        <v>15.74</v>
      </c>
      <c r="I38" s="2">
        <v>1</v>
      </c>
      <c r="J38" s="2" t="s">
        <v>594</v>
      </c>
      <c r="K38" s="2" t="s">
        <v>11</v>
      </c>
      <c r="L38" s="2" t="s">
        <v>64</v>
      </c>
    </row>
    <row r="39" spans="1:12" ht="20" x14ac:dyDescent="0.35">
      <c r="A39" s="2">
        <f>+A38+1</f>
        <v>2</v>
      </c>
      <c r="B39" s="4" t="s">
        <v>85</v>
      </c>
      <c r="C39" s="2" t="s">
        <v>8</v>
      </c>
      <c r="D39" s="2" t="s">
        <v>26</v>
      </c>
      <c r="E39" s="2" t="s">
        <v>9</v>
      </c>
      <c r="F39" s="2" t="s">
        <v>558</v>
      </c>
      <c r="G39" s="2" t="s">
        <v>580</v>
      </c>
      <c r="H39" s="2">
        <v>15.74</v>
      </c>
      <c r="I39" s="2">
        <v>1</v>
      </c>
      <c r="J39" s="2" t="s">
        <v>594</v>
      </c>
      <c r="K39" s="2" t="s">
        <v>11</v>
      </c>
      <c r="L39" s="2" t="s">
        <v>64</v>
      </c>
    </row>
    <row r="40" spans="1:12" ht="20" x14ac:dyDescent="0.35">
      <c r="A40" s="2">
        <v>37</v>
      </c>
      <c r="B40" s="4" t="s">
        <v>115</v>
      </c>
      <c r="C40" s="2" t="s">
        <v>8</v>
      </c>
      <c r="D40" s="2" t="s">
        <v>26</v>
      </c>
      <c r="E40" s="2" t="s">
        <v>9</v>
      </c>
      <c r="F40" s="2" t="s">
        <v>558</v>
      </c>
      <c r="G40" s="2" t="s">
        <v>580</v>
      </c>
      <c r="H40" s="2">
        <v>15.74</v>
      </c>
      <c r="I40" s="2">
        <v>4</v>
      </c>
      <c r="J40" s="2" t="s">
        <v>594</v>
      </c>
      <c r="K40" s="2" t="s">
        <v>11</v>
      </c>
      <c r="L40" s="2" t="s">
        <v>64</v>
      </c>
    </row>
    <row r="41" spans="1:12" ht="20" x14ac:dyDescent="0.35">
      <c r="A41" s="2">
        <v>38</v>
      </c>
      <c r="B41" s="2" t="s">
        <v>136</v>
      </c>
      <c r="C41" s="2" t="s">
        <v>8</v>
      </c>
      <c r="D41" s="2" t="s">
        <v>26</v>
      </c>
      <c r="E41" s="2" t="s">
        <v>9</v>
      </c>
      <c r="F41" s="2" t="s">
        <v>558</v>
      </c>
      <c r="G41" s="2" t="s">
        <v>580</v>
      </c>
      <c r="H41" s="2">
        <v>15.74</v>
      </c>
      <c r="I41" s="2">
        <v>1</v>
      </c>
      <c r="J41" s="2" t="s">
        <v>594</v>
      </c>
      <c r="K41" s="2" t="s">
        <v>11</v>
      </c>
      <c r="L41" s="2" t="s">
        <v>64</v>
      </c>
    </row>
    <row r="42" spans="1:12" ht="20" x14ac:dyDescent="0.35">
      <c r="A42" s="2">
        <v>39</v>
      </c>
      <c r="B42" s="4" t="s">
        <v>280</v>
      </c>
      <c r="C42" s="2" t="s">
        <v>8</v>
      </c>
      <c r="D42" s="2" t="s">
        <v>19</v>
      </c>
      <c r="E42" s="2" t="s">
        <v>9</v>
      </c>
      <c r="F42" s="2" t="s">
        <v>558</v>
      </c>
      <c r="G42" s="2" t="s">
        <v>580</v>
      </c>
      <c r="H42" s="2">
        <v>15.74</v>
      </c>
      <c r="I42" s="2">
        <v>1</v>
      </c>
      <c r="J42" s="2" t="s">
        <v>594</v>
      </c>
      <c r="K42" s="2" t="s">
        <v>11</v>
      </c>
      <c r="L42" s="2" t="s">
        <v>64</v>
      </c>
    </row>
    <row r="43" spans="1:12" ht="20" x14ac:dyDescent="0.35">
      <c r="A43" s="2">
        <v>40</v>
      </c>
      <c r="B43" s="4" t="s">
        <v>438</v>
      </c>
      <c r="C43" s="2" t="s">
        <v>8</v>
      </c>
      <c r="D43" s="2" t="s">
        <v>26</v>
      </c>
      <c r="E43" s="2" t="s">
        <v>9</v>
      </c>
      <c r="F43" s="2" t="s">
        <v>558</v>
      </c>
      <c r="G43" s="2" t="s">
        <v>580</v>
      </c>
      <c r="H43" s="2">
        <v>15.74</v>
      </c>
      <c r="I43" s="2">
        <v>1</v>
      </c>
      <c r="J43" s="2" t="s">
        <v>594</v>
      </c>
      <c r="K43" s="2" t="s">
        <v>11</v>
      </c>
      <c r="L43" s="2" t="s">
        <v>64</v>
      </c>
    </row>
    <row r="44" spans="1:12" ht="20" x14ac:dyDescent="0.35">
      <c r="A44" s="2">
        <v>41</v>
      </c>
      <c r="B44" s="4" t="s">
        <v>439</v>
      </c>
      <c r="C44" s="2" t="s">
        <v>8</v>
      </c>
      <c r="D44" s="2" t="s">
        <v>26</v>
      </c>
      <c r="E44" s="2" t="s">
        <v>9</v>
      </c>
      <c r="F44" s="2" t="s">
        <v>558</v>
      </c>
      <c r="G44" s="2" t="s">
        <v>580</v>
      </c>
      <c r="H44" s="2">
        <v>15.74</v>
      </c>
      <c r="I44" s="2">
        <v>1</v>
      </c>
      <c r="J44" s="2" t="s">
        <v>594</v>
      </c>
      <c r="K44" s="2" t="s">
        <v>11</v>
      </c>
      <c r="L44" s="2" t="s">
        <v>64</v>
      </c>
    </row>
    <row r="45" spans="1:12" ht="20" x14ac:dyDescent="0.35">
      <c r="A45" s="2">
        <v>42</v>
      </c>
      <c r="B45" s="4" t="s">
        <v>440</v>
      </c>
      <c r="C45" s="2" t="s">
        <v>8</v>
      </c>
      <c r="D45" s="2" t="s">
        <v>26</v>
      </c>
      <c r="E45" s="2" t="s">
        <v>9</v>
      </c>
      <c r="F45" s="2" t="s">
        <v>558</v>
      </c>
      <c r="G45" s="2" t="s">
        <v>580</v>
      </c>
      <c r="H45" s="2">
        <v>15.74</v>
      </c>
      <c r="I45" s="2">
        <v>1</v>
      </c>
      <c r="J45" s="2" t="s">
        <v>594</v>
      </c>
      <c r="K45" s="2" t="s">
        <v>11</v>
      </c>
      <c r="L45" s="2" t="s">
        <v>64</v>
      </c>
    </row>
    <row r="46" spans="1:12" ht="20" x14ac:dyDescent="0.35">
      <c r="A46" s="2">
        <v>43</v>
      </c>
      <c r="B46" s="4" t="s">
        <v>441</v>
      </c>
      <c r="C46" s="2" t="s">
        <v>8</v>
      </c>
      <c r="D46" s="2" t="s">
        <v>26</v>
      </c>
      <c r="E46" s="2" t="s">
        <v>9</v>
      </c>
      <c r="F46" s="2" t="s">
        <v>558</v>
      </c>
      <c r="G46" s="2" t="s">
        <v>580</v>
      </c>
      <c r="H46" s="2">
        <v>15.74</v>
      </c>
      <c r="I46" s="2">
        <v>1</v>
      </c>
      <c r="J46" s="2" t="s">
        <v>594</v>
      </c>
      <c r="K46" s="2" t="s">
        <v>11</v>
      </c>
      <c r="L46" s="2" t="s">
        <v>64</v>
      </c>
    </row>
    <row r="47" spans="1:12" ht="20" x14ac:dyDescent="0.35">
      <c r="A47" s="2">
        <v>44</v>
      </c>
      <c r="B47" s="4" t="s">
        <v>442</v>
      </c>
      <c r="C47" s="2" t="s">
        <v>8</v>
      </c>
      <c r="D47" s="2" t="s">
        <v>26</v>
      </c>
      <c r="E47" s="2" t="s">
        <v>9</v>
      </c>
      <c r="F47" s="2" t="s">
        <v>558</v>
      </c>
      <c r="G47" s="2" t="s">
        <v>580</v>
      </c>
      <c r="H47" s="2">
        <v>15.74</v>
      </c>
      <c r="I47" s="2">
        <v>1</v>
      </c>
      <c r="J47" s="2" t="s">
        <v>594</v>
      </c>
      <c r="K47" s="2" t="s">
        <v>11</v>
      </c>
      <c r="L47" s="2" t="s">
        <v>64</v>
      </c>
    </row>
    <row r="48" spans="1:12" ht="20" x14ac:dyDescent="0.35">
      <c r="A48" s="2">
        <v>45</v>
      </c>
      <c r="B48" s="4" t="s">
        <v>443</v>
      </c>
      <c r="C48" s="2" t="s">
        <v>8</v>
      </c>
      <c r="D48" s="2" t="s">
        <v>26</v>
      </c>
      <c r="E48" s="2" t="s">
        <v>9</v>
      </c>
      <c r="F48" s="2" t="s">
        <v>558</v>
      </c>
      <c r="G48" s="2" t="s">
        <v>580</v>
      </c>
      <c r="H48" s="2">
        <v>15.74</v>
      </c>
      <c r="I48" s="2">
        <v>1</v>
      </c>
      <c r="J48" s="2" t="s">
        <v>594</v>
      </c>
      <c r="K48" s="2" t="s">
        <v>11</v>
      </c>
      <c r="L48" s="2" t="s">
        <v>64</v>
      </c>
    </row>
    <row r="49" spans="1:12" ht="20" x14ac:dyDescent="0.35">
      <c r="A49" s="2">
        <v>46</v>
      </c>
      <c r="B49" s="4" t="s">
        <v>444</v>
      </c>
      <c r="C49" s="2" t="s">
        <v>8</v>
      </c>
      <c r="D49" s="2" t="s">
        <v>19</v>
      </c>
      <c r="E49" s="2" t="s">
        <v>9</v>
      </c>
      <c r="F49" s="2" t="s">
        <v>553</v>
      </c>
      <c r="G49" s="2" t="s">
        <v>580</v>
      </c>
      <c r="H49" s="2">
        <v>15.74</v>
      </c>
      <c r="I49" s="2">
        <v>1</v>
      </c>
      <c r="J49" s="2" t="s">
        <v>594</v>
      </c>
      <c r="K49" s="2" t="s">
        <v>11</v>
      </c>
      <c r="L49" s="2" t="s">
        <v>64</v>
      </c>
    </row>
    <row r="50" spans="1:12" ht="20" x14ac:dyDescent="0.35">
      <c r="A50" s="2">
        <v>47</v>
      </c>
      <c r="B50" s="4" t="s">
        <v>445</v>
      </c>
      <c r="C50" s="2" t="s">
        <v>8</v>
      </c>
      <c r="D50" s="2" t="s">
        <v>19</v>
      </c>
      <c r="E50" s="2" t="s">
        <v>9</v>
      </c>
      <c r="F50" s="2" t="s">
        <v>553</v>
      </c>
      <c r="G50" s="2" t="s">
        <v>580</v>
      </c>
      <c r="H50" s="2">
        <v>15.74</v>
      </c>
      <c r="I50" s="2">
        <v>1</v>
      </c>
      <c r="J50" s="2" t="s">
        <v>594</v>
      </c>
      <c r="K50" s="2" t="s">
        <v>11</v>
      </c>
      <c r="L50" s="2" t="s">
        <v>64</v>
      </c>
    </row>
    <row r="51" spans="1:12" ht="20" x14ac:dyDescent="0.35">
      <c r="A51" s="2">
        <v>48</v>
      </c>
      <c r="B51" s="4" t="s">
        <v>446</v>
      </c>
      <c r="C51" s="2" t="s">
        <v>8</v>
      </c>
      <c r="D51" s="2" t="s">
        <v>19</v>
      </c>
      <c r="E51" s="2" t="s">
        <v>9</v>
      </c>
      <c r="F51" s="2" t="s">
        <v>553</v>
      </c>
      <c r="G51" s="2" t="s">
        <v>580</v>
      </c>
      <c r="H51" s="2">
        <v>15.74</v>
      </c>
      <c r="I51" s="2">
        <v>1</v>
      </c>
      <c r="J51" s="2" t="s">
        <v>594</v>
      </c>
      <c r="K51" s="2" t="s">
        <v>11</v>
      </c>
      <c r="L51" s="2" t="s">
        <v>64</v>
      </c>
    </row>
    <row r="52" spans="1:12" ht="20" x14ac:dyDescent="0.35">
      <c r="A52" s="2">
        <v>49</v>
      </c>
      <c r="B52" s="4" t="s">
        <v>188</v>
      </c>
      <c r="C52" s="2" t="s">
        <v>57</v>
      </c>
      <c r="D52" s="2" t="s">
        <v>26</v>
      </c>
      <c r="E52" s="2" t="s">
        <v>9</v>
      </c>
      <c r="F52" s="2" t="s">
        <v>558</v>
      </c>
      <c r="G52" s="2" t="s">
        <v>580</v>
      </c>
      <c r="H52" s="2">
        <v>15.74</v>
      </c>
      <c r="I52" s="2">
        <v>1</v>
      </c>
      <c r="J52" s="2" t="s">
        <v>594</v>
      </c>
      <c r="K52" s="2" t="s">
        <v>11</v>
      </c>
      <c r="L52" s="2" t="s">
        <v>64</v>
      </c>
    </row>
    <row r="53" spans="1:12" ht="20" x14ac:dyDescent="0.35">
      <c r="A53" s="2">
        <v>50</v>
      </c>
      <c r="B53" s="4" t="s">
        <v>187</v>
      </c>
      <c r="C53" s="2" t="s">
        <v>57</v>
      </c>
      <c r="D53" s="2" t="s">
        <v>19</v>
      </c>
      <c r="E53" s="2" t="s">
        <v>9</v>
      </c>
      <c r="F53" s="2" t="s">
        <v>553</v>
      </c>
      <c r="G53" s="2" t="s">
        <v>580</v>
      </c>
      <c r="H53" s="2">
        <v>15.74</v>
      </c>
      <c r="I53" s="2">
        <v>1</v>
      </c>
      <c r="J53" s="2" t="s">
        <v>594</v>
      </c>
      <c r="K53" s="2" t="s">
        <v>11</v>
      </c>
      <c r="L53" s="2" t="s">
        <v>64</v>
      </c>
    </row>
    <row r="54" spans="1:12" ht="20" x14ac:dyDescent="0.35">
      <c r="A54" s="2">
        <v>51</v>
      </c>
      <c r="B54" s="4" t="s">
        <v>156</v>
      </c>
      <c r="C54" s="2" t="s">
        <v>57</v>
      </c>
      <c r="D54" s="4" t="s">
        <v>26</v>
      </c>
      <c r="E54" s="2" t="s">
        <v>9</v>
      </c>
      <c r="F54" s="2" t="s">
        <v>558</v>
      </c>
      <c r="G54" s="2" t="s">
        <v>580</v>
      </c>
      <c r="H54" s="2">
        <v>15.74</v>
      </c>
      <c r="I54" s="2">
        <v>1</v>
      </c>
      <c r="J54" s="2" t="s">
        <v>594</v>
      </c>
      <c r="K54" s="2" t="s">
        <v>11</v>
      </c>
      <c r="L54" s="4" t="s">
        <v>64</v>
      </c>
    </row>
    <row r="55" spans="1:12" ht="20" x14ac:dyDescent="0.35">
      <c r="A55" s="2">
        <v>52</v>
      </c>
      <c r="B55" s="4" t="s">
        <v>148</v>
      </c>
      <c r="C55" s="2" t="s">
        <v>57</v>
      </c>
      <c r="D55" s="2" t="s">
        <v>26</v>
      </c>
      <c r="E55" s="2" t="s">
        <v>9</v>
      </c>
      <c r="F55" s="2" t="s">
        <v>558</v>
      </c>
      <c r="G55" s="2" t="s">
        <v>580</v>
      </c>
      <c r="H55" s="2">
        <v>15.74</v>
      </c>
      <c r="I55" s="2">
        <v>1</v>
      </c>
      <c r="J55" s="2" t="s">
        <v>594</v>
      </c>
      <c r="K55" s="2" t="s">
        <v>11</v>
      </c>
      <c r="L55" s="2" t="s">
        <v>64</v>
      </c>
    </row>
    <row r="56" spans="1:12" ht="20" x14ac:dyDescent="0.35">
      <c r="A56" s="2">
        <v>53</v>
      </c>
      <c r="B56" s="4" t="s">
        <v>142</v>
      </c>
      <c r="C56" s="2" t="s">
        <v>57</v>
      </c>
      <c r="D56" s="2" t="s">
        <v>26</v>
      </c>
      <c r="E56" s="2" t="s">
        <v>9</v>
      </c>
      <c r="F56" s="2" t="s">
        <v>558</v>
      </c>
      <c r="G56" s="2" t="s">
        <v>580</v>
      </c>
      <c r="H56" s="2">
        <v>15.74</v>
      </c>
      <c r="I56" s="2">
        <v>1</v>
      </c>
      <c r="J56" s="2" t="s">
        <v>594</v>
      </c>
      <c r="K56" s="2" t="s">
        <v>11</v>
      </c>
      <c r="L56" s="2" t="s">
        <v>64</v>
      </c>
    </row>
    <row r="57" spans="1:12" ht="20" x14ac:dyDescent="0.35">
      <c r="A57" s="2">
        <v>54</v>
      </c>
      <c r="B57" s="4" t="s">
        <v>193</v>
      </c>
      <c r="C57" s="2" t="s">
        <v>57</v>
      </c>
      <c r="D57" s="2" t="s">
        <v>26</v>
      </c>
      <c r="E57" s="2" t="s">
        <v>9</v>
      </c>
      <c r="F57" s="2" t="s">
        <v>558</v>
      </c>
      <c r="G57" s="2" t="s">
        <v>580</v>
      </c>
      <c r="H57" s="2">
        <v>15.74</v>
      </c>
      <c r="I57" s="2">
        <v>1</v>
      </c>
      <c r="J57" s="2" t="s">
        <v>594</v>
      </c>
      <c r="K57" s="2" t="s">
        <v>11</v>
      </c>
      <c r="L57" s="2" t="s">
        <v>64</v>
      </c>
    </row>
    <row r="58" spans="1:12" ht="20" x14ac:dyDescent="0.35">
      <c r="A58" s="2">
        <v>55</v>
      </c>
      <c r="B58" s="4" t="s">
        <v>368</v>
      </c>
      <c r="C58" s="2" t="s">
        <v>57</v>
      </c>
      <c r="D58" s="2" t="s">
        <v>26</v>
      </c>
      <c r="E58" s="2" t="s">
        <v>9</v>
      </c>
      <c r="F58" s="2" t="s">
        <v>558</v>
      </c>
      <c r="G58" s="2" t="s">
        <v>580</v>
      </c>
      <c r="H58" s="2">
        <v>15.74</v>
      </c>
      <c r="I58" s="2">
        <v>1</v>
      </c>
      <c r="J58" s="2" t="s">
        <v>594</v>
      </c>
      <c r="K58" s="2" t="s">
        <v>11</v>
      </c>
      <c r="L58" s="2" t="s">
        <v>64</v>
      </c>
    </row>
    <row r="59" spans="1:12" ht="20" x14ac:dyDescent="0.35">
      <c r="A59" s="2">
        <v>56</v>
      </c>
      <c r="B59" s="4" t="s">
        <v>364</v>
      </c>
      <c r="C59" s="2" t="s">
        <v>57</v>
      </c>
      <c r="D59" s="2" t="s">
        <v>26</v>
      </c>
      <c r="E59" s="2" t="s">
        <v>9</v>
      </c>
      <c r="F59" s="2" t="s">
        <v>558</v>
      </c>
      <c r="G59" s="2" t="s">
        <v>580</v>
      </c>
      <c r="H59" s="2">
        <v>15.74</v>
      </c>
      <c r="I59" s="2">
        <v>1</v>
      </c>
      <c r="J59" s="2" t="s">
        <v>594</v>
      </c>
      <c r="K59" s="2" t="s">
        <v>11</v>
      </c>
      <c r="L59" s="2" t="s">
        <v>64</v>
      </c>
    </row>
    <row r="60" spans="1:12" ht="20" x14ac:dyDescent="0.35">
      <c r="A60" s="2">
        <v>57</v>
      </c>
      <c r="B60" s="4" t="s">
        <v>361</v>
      </c>
      <c r="C60" s="2" t="s">
        <v>57</v>
      </c>
      <c r="D60" s="2" t="s">
        <v>26</v>
      </c>
      <c r="E60" s="2" t="s">
        <v>9</v>
      </c>
      <c r="F60" s="2" t="s">
        <v>558</v>
      </c>
      <c r="G60" s="2" t="s">
        <v>580</v>
      </c>
      <c r="H60" s="2">
        <v>15.74</v>
      </c>
      <c r="I60" s="2">
        <v>1</v>
      </c>
      <c r="J60" s="2" t="s">
        <v>594</v>
      </c>
      <c r="K60" s="2" t="s">
        <v>11</v>
      </c>
      <c r="L60" s="2" t="s">
        <v>64</v>
      </c>
    </row>
    <row r="61" spans="1:12" ht="20" x14ac:dyDescent="0.35">
      <c r="A61" s="2">
        <v>58</v>
      </c>
      <c r="B61" s="4" t="s">
        <v>360</v>
      </c>
      <c r="C61" s="2" t="s">
        <v>57</v>
      </c>
      <c r="D61" s="2" t="s">
        <v>26</v>
      </c>
      <c r="E61" s="2" t="s">
        <v>9</v>
      </c>
      <c r="F61" s="2" t="s">
        <v>558</v>
      </c>
      <c r="G61" s="2" t="s">
        <v>580</v>
      </c>
      <c r="H61" s="2">
        <v>15.74</v>
      </c>
      <c r="I61" s="2">
        <v>1</v>
      </c>
      <c r="J61" s="2" t="s">
        <v>594</v>
      </c>
      <c r="K61" s="2" t="s">
        <v>11</v>
      </c>
      <c r="L61" s="2" t="s">
        <v>64</v>
      </c>
    </row>
    <row r="62" spans="1:12" ht="20" x14ac:dyDescent="0.35">
      <c r="A62" s="2">
        <v>59</v>
      </c>
      <c r="B62" s="4" t="s">
        <v>351</v>
      </c>
      <c r="C62" s="2" t="s">
        <v>57</v>
      </c>
      <c r="D62" s="2" t="s">
        <v>26</v>
      </c>
      <c r="E62" s="2" t="s">
        <v>9</v>
      </c>
      <c r="F62" s="2" t="s">
        <v>558</v>
      </c>
      <c r="G62" s="2" t="s">
        <v>580</v>
      </c>
      <c r="H62" s="2">
        <v>15.74</v>
      </c>
      <c r="I62" s="2">
        <v>1</v>
      </c>
      <c r="J62" s="2" t="s">
        <v>594</v>
      </c>
      <c r="K62" s="2" t="s">
        <v>11</v>
      </c>
      <c r="L62" s="2" t="s">
        <v>64</v>
      </c>
    </row>
    <row r="63" spans="1:12" ht="20" x14ac:dyDescent="0.35">
      <c r="A63" s="2">
        <v>60</v>
      </c>
      <c r="B63" s="4" t="s">
        <v>280</v>
      </c>
      <c r="C63" s="2" t="s">
        <v>57</v>
      </c>
      <c r="D63" s="2" t="s">
        <v>19</v>
      </c>
      <c r="E63" s="2" t="s">
        <v>9</v>
      </c>
      <c r="F63" s="2" t="s">
        <v>553</v>
      </c>
      <c r="G63" s="2" t="s">
        <v>580</v>
      </c>
      <c r="H63" s="2">
        <v>15.74</v>
      </c>
      <c r="I63" s="2">
        <v>1</v>
      </c>
      <c r="J63" s="2" t="s">
        <v>594</v>
      </c>
      <c r="K63" s="2" t="s">
        <v>11</v>
      </c>
      <c r="L63" s="2" t="s">
        <v>64</v>
      </c>
    </row>
    <row r="64" spans="1:12" ht="20" x14ac:dyDescent="0.35">
      <c r="A64" s="2">
        <v>61</v>
      </c>
      <c r="B64" s="4" t="s">
        <v>300</v>
      </c>
      <c r="C64" s="2" t="s">
        <v>57</v>
      </c>
      <c r="D64" s="2" t="s">
        <v>19</v>
      </c>
      <c r="E64" s="2" t="s">
        <v>9</v>
      </c>
      <c r="F64" s="2" t="s">
        <v>553</v>
      </c>
      <c r="G64" s="2" t="s">
        <v>580</v>
      </c>
      <c r="H64" s="2">
        <v>15.74</v>
      </c>
      <c r="I64" s="2">
        <v>1</v>
      </c>
      <c r="J64" s="2" t="s">
        <v>594</v>
      </c>
      <c r="K64" s="2" t="s">
        <v>11</v>
      </c>
      <c r="L64" s="2" t="s">
        <v>64</v>
      </c>
    </row>
    <row r="65" spans="1:12" ht="20" x14ac:dyDescent="0.35">
      <c r="A65" s="2">
        <v>62</v>
      </c>
      <c r="B65" s="4" t="s">
        <v>299</v>
      </c>
      <c r="C65" s="2" t="s">
        <v>57</v>
      </c>
      <c r="D65" s="2" t="s">
        <v>19</v>
      </c>
      <c r="E65" s="2" t="s">
        <v>9</v>
      </c>
      <c r="F65" s="2" t="s">
        <v>553</v>
      </c>
      <c r="G65" s="2" t="s">
        <v>580</v>
      </c>
      <c r="H65" s="2">
        <v>15.74</v>
      </c>
      <c r="I65" s="2">
        <v>1</v>
      </c>
      <c r="J65" s="2" t="s">
        <v>594</v>
      </c>
      <c r="K65" s="2" t="s">
        <v>11</v>
      </c>
      <c r="L65" s="2" t="s">
        <v>64</v>
      </c>
    </row>
    <row r="66" spans="1:12" ht="20" x14ac:dyDescent="0.35">
      <c r="A66" s="2">
        <v>63</v>
      </c>
      <c r="B66" s="4" t="s">
        <v>450</v>
      </c>
      <c r="C66" s="2" t="s">
        <v>57</v>
      </c>
      <c r="D66" s="2" t="s">
        <v>26</v>
      </c>
      <c r="E66" s="2" t="s">
        <v>9</v>
      </c>
      <c r="F66" s="2" t="s">
        <v>558</v>
      </c>
      <c r="G66" s="2" t="s">
        <v>580</v>
      </c>
      <c r="H66" s="2">
        <v>15.74</v>
      </c>
      <c r="I66" s="2">
        <v>1</v>
      </c>
      <c r="J66" s="2" t="s">
        <v>594</v>
      </c>
      <c r="K66" s="2" t="s">
        <v>11</v>
      </c>
      <c r="L66" s="2" t="s">
        <v>64</v>
      </c>
    </row>
    <row r="67" spans="1:12" ht="20" x14ac:dyDescent="0.35">
      <c r="A67" s="2">
        <v>64</v>
      </c>
      <c r="B67" s="4" t="s">
        <v>497</v>
      </c>
      <c r="C67" s="2" t="s">
        <v>57</v>
      </c>
      <c r="D67" s="2" t="s">
        <v>26</v>
      </c>
      <c r="E67" s="2" t="s">
        <v>9</v>
      </c>
      <c r="F67" s="2" t="s">
        <v>558</v>
      </c>
      <c r="G67" s="2" t="s">
        <v>580</v>
      </c>
      <c r="H67" s="2">
        <v>15.74</v>
      </c>
      <c r="I67" s="2">
        <v>1</v>
      </c>
      <c r="J67" s="2" t="s">
        <v>594</v>
      </c>
      <c r="K67" s="2" t="s">
        <v>11</v>
      </c>
      <c r="L67" s="2" t="s">
        <v>64</v>
      </c>
    </row>
    <row r="68" spans="1:12" ht="20" x14ac:dyDescent="0.35">
      <c r="A68" s="2">
        <v>65</v>
      </c>
      <c r="B68" s="4" t="s">
        <v>512</v>
      </c>
      <c r="C68" s="2" t="s">
        <v>57</v>
      </c>
      <c r="D68" s="2" t="s">
        <v>26</v>
      </c>
      <c r="E68" s="2" t="s">
        <v>9</v>
      </c>
      <c r="F68" s="2" t="s">
        <v>558</v>
      </c>
      <c r="G68" s="2" t="s">
        <v>580</v>
      </c>
      <c r="H68" s="2">
        <v>15.74</v>
      </c>
      <c r="I68" s="2">
        <v>1</v>
      </c>
      <c r="J68" s="2" t="s">
        <v>594</v>
      </c>
      <c r="K68" s="2" t="s">
        <v>11</v>
      </c>
      <c r="L68" s="2" t="s">
        <v>64</v>
      </c>
    </row>
    <row r="69" spans="1:12" ht="20" x14ac:dyDescent="0.35">
      <c r="A69" s="338" t="s">
        <v>625</v>
      </c>
      <c r="B69" s="338"/>
      <c r="C69" s="338"/>
      <c r="D69" s="338"/>
      <c r="E69" s="338"/>
      <c r="F69" s="338"/>
      <c r="G69" s="338"/>
      <c r="H69" s="338"/>
      <c r="I69" s="259">
        <f>SUM(I38:I68)</f>
        <v>34</v>
      </c>
      <c r="J69" s="2"/>
      <c r="K69" s="2"/>
      <c r="L69" s="2"/>
    </row>
  </sheetData>
  <mergeCells count="2">
    <mergeCell ref="A35:H35"/>
    <mergeCell ref="A69:H6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4F64-0C4B-4B9C-93CD-EA44D1CDDDB1}">
  <sheetPr>
    <tabColor rgb="FF92D050"/>
  </sheetPr>
  <dimension ref="A1:K8"/>
  <sheetViews>
    <sheetView workbookViewId="0">
      <pane ySplit="1" topLeftCell="A2" activePane="bottomLeft" state="frozen"/>
      <selection activeCell="B5" sqref="B5"/>
      <selection pane="bottomLeft" activeCell="H7" sqref="H7"/>
    </sheetView>
  </sheetViews>
  <sheetFormatPr defaultRowHeight="14.5" x14ac:dyDescent="0.35"/>
  <cols>
    <col min="1" max="1" width="6.6328125" customWidth="1"/>
    <col min="2" max="2" width="15.453125" customWidth="1"/>
    <col min="4" max="4" width="17.81640625" customWidth="1"/>
    <col min="5" max="5" width="22.36328125" customWidth="1"/>
    <col min="6" max="6" width="17.90625" customWidth="1"/>
    <col min="7" max="7" width="14.90625" customWidth="1"/>
    <col min="9" max="9" width="22.36328125" customWidth="1"/>
    <col min="10" max="10" width="17.90625" customWidth="1"/>
    <col min="11" max="11" width="18.81640625" customWidth="1"/>
  </cols>
  <sheetData>
    <row r="1" spans="1:11" ht="20" x14ac:dyDescent="0.35">
      <c r="A1" s="12" t="s">
        <v>0</v>
      </c>
      <c r="B1" s="12" t="s">
        <v>1</v>
      </c>
      <c r="C1" s="12" t="s">
        <v>2</v>
      </c>
      <c r="D1" s="12" t="s">
        <v>3</v>
      </c>
      <c r="E1" s="12" t="s">
        <v>21</v>
      </c>
      <c r="F1" s="12" t="s">
        <v>549</v>
      </c>
      <c r="G1" s="12" t="s">
        <v>550</v>
      </c>
      <c r="H1" s="12" t="s">
        <v>4</v>
      </c>
      <c r="I1" s="3" t="s">
        <v>5</v>
      </c>
      <c r="J1" s="12" t="s">
        <v>12</v>
      </c>
      <c r="K1" s="12" t="s">
        <v>6</v>
      </c>
    </row>
    <row r="2" spans="1:11" ht="20" x14ac:dyDescent="0.35">
      <c r="A2" s="14">
        <v>1</v>
      </c>
      <c r="B2" s="15">
        <v>262</v>
      </c>
      <c r="C2" s="14" t="s">
        <v>598</v>
      </c>
      <c r="D2" s="14" t="s">
        <v>26</v>
      </c>
      <c r="E2" s="14" t="s">
        <v>695</v>
      </c>
      <c r="F2" s="14" t="s">
        <v>598</v>
      </c>
      <c r="G2" s="14" t="s">
        <v>692</v>
      </c>
      <c r="H2" s="270">
        <v>1</v>
      </c>
      <c r="I2" s="2" t="s">
        <v>22</v>
      </c>
      <c r="J2" s="14" t="s">
        <v>693</v>
      </c>
      <c r="K2" s="14" t="s">
        <v>22</v>
      </c>
    </row>
    <row r="3" spans="1:11" ht="20" x14ac:dyDescent="0.35">
      <c r="A3" s="14">
        <v>2</v>
      </c>
      <c r="B3" s="15">
        <v>419.45</v>
      </c>
      <c r="C3" s="14" t="s">
        <v>598</v>
      </c>
      <c r="D3" s="14" t="s">
        <v>26</v>
      </c>
      <c r="E3" s="14" t="s">
        <v>694</v>
      </c>
      <c r="F3" s="14" t="s">
        <v>598</v>
      </c>
      <c r="G3" s="14" t="s">
        <v>692</v>
      </c>
      <c r="H3" s="270">
        <v>1</v>
      </c>
      <c r="I3" s="2" t="s">
        <v>22</v>
      </c>
      <c r="J3" s="14" t="s">
        <v>693</v>
      </c>
      <c r="K3" s="14" t="s">
        <v>22</v>
      </c>
    </row>
    <row r="4" spans="1:11" ht="20" x14ac:dyDescent="0.35">
      <c r="A4" s="14">
        <v>3</v>
      </c>
      <c r="B4" s="15">
        <v>262</v>
      </c>
      <c r="C4" s="14" t="s">
        <v>8</v>
      </c>
      <c r="D4" s="14" t="s">
        <v>26</v>
      </c>
      <c r="E4" s="15" t="s">
        <v>691</v>
      </c>
      <c r="F4" s="14" t="s">
        <v>553</v>
      </c>
      <c r="G4" s="14" t="s">
        <v>791</v>
      </c>
      <c r="H4" s="270">
        <v>1</v>
      </c>
      <c r="I4" s="2" t="s">
        <v>22</v>
      </c>
      <c r="J4" s="14" t="s">
        <v>693</v>
      </c>
      <c r="K4" s="14" t="s">
        <v>22</v>
      </c>
    </row>
    <row r="5" spans="1:11" ht="20" x14ac:dyDescent="0.35">
      <c r="A5" s="14">
        <v>4</v>
      </c>
      <c r="B5" s="15">
        <v>419.57</v>
      </c>
      <c r="C5" s="14" t="s">
        <v>8</v>
      </c>
      <c r="D5" s="14" t="s">
        <v>26</v>
      </c>
      <c r="E5" s="15" t="s">
        <v>257</v>
      </c>
      <c r="F5" s="14" t="s">
        <v>553</v>
      </c>
      <c r="G5" s="14" t="s">
        <v>791</v>
      </c>
      <c r="H5" s="270">
        <v>1</v>
      </c>
      <c r="I5" s="2" t="s">
        <v>22</v>
      </c>
      <c r="J5" s="14" t="s">
        <v>693</v>
      </c>
      <c r="K5" s="14" t="s">
        <v>22</v>
      </c>
    </row>
    <row r="6" spans="1:11" ht="20" x14ac:dyDescent="0.35">
      <c r="A6" s="14">
        <v>5</v>
      </c>
      <c r="B6" s="15">
        <v>419.57</v>
      </c>
      <c r="C6" s="14" t="s">
        <v>57</v>
      </c>
      <c r="D6" s="14" t="s">
        <v>26</v>
      </c>
      <c r="E6" s="15" t="s">
        <v>691</v>
      </c>
      <c r="F6" s="14" t="s">
        <v>558</v>
      </c>
      <c r="G6" s="14" t="s">
        <v>791</v>
      </c>
      <c r="H6" s="270">
        <v>1</v>
      </c>
      <c r="I6" s="2" t="s">
        <v>22</v>
      </c>
      <c r="J6" s="14" t="s">
        <v>693</v>
      </c>
      <c r="K6" s="14" t="s">
        <v>22</v>
      </c>
    </row>
    <row r="7" spans="1:11" ht="20" x14ac:dyDescent="0.35">
      <c r="A7" s="14">
        <v>6</v>
      </c>
      <c r="B7" s="15">
        <v>262</v>
      </c>
      <c r="C7" s="14" t="s">
        <v>57</v>
      </c>
      <c r="D7" s="14" t="s">
        <v>26</v>
      </c>
      <c r="E7" s="15" t="s">
        <v>257</v>
      </c>
      <c r="F7" s="14" t="s">
        <v>558</v>
      </c>
      <c r="G7" s="14" t="s">
        <v>791</v>
      </c>
      <c r="H7" s="270">
        <v>1</v>
      </c>
      <c r="I7" s="2" t="s">
        <v>22</v>
      </c>
      <c r="J7" s="14" t="s">
        <v>693</v>
      </c>
      <c r="K7" s="14" t="s">
        <v>22</v>
      </c>
    </row>
    <row r="8" spans="1:11" ht="20" x14ac:dyDescent="0.35">
      <c r="A8" s="14">
        <v>7</v>
      </c>
      <c r="B8" s="15">
        <v>287.54000000000002</v>
      </c>
      <c r="C8" s="14" t="s">
        <v>598</v>
      </c>
      <c r="D8" s="14"/>
      <c r="E8" s="15"/>
      <c r="F8" s="14"/>
      <c r="G8" s="14" t="s">
        <v>692</v>
      </c>
      <c r="H8" s="270">
        <v>2</v>
      </c>
      <c r="I8" s="2"/>
      <c r="J8" s="14" t="s">
        <v>693</v>
      </c>
      <c r="K8" s="1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07BF0-88BF-4EEC-8DA7-9E28DC93FDE8}">
  <sheetPr>
    <tabColor rgb="FF92D050"/>
  </sheetPr>
  <dimension ref="A1:L40"/>
  <sheetViews>
    <sheetView zoomScale="87" workbookViewId="0">
      <pane ySplit="1" topLeftCell="A34" activePane="bottomLeft" state="frozen"/>
      <selection activeCell="B5" sqref="B5"/>
      <selection pane="bottomLeft" activeCell="J52" sqref="J52"/>
    </sheetView>
  </sheetViews>
  <sheetFormatPr defaultRowHeight="14.5" x14ac:dyDescent="0.35"/>
  <cols>
    <col min="1" max="1" width="5.81640625" customWidth="1"/>
    <col min="2" max="2" width="12.90625" customWidth="1"/>
    <col min="4" max="4" width="17.36328125" customWidth="1"/>
    <col min="5" max="5" width="18.08984375" customWidth="1"/>
    <col min="6" max="6" width="12.36328125" customWidth="1"/>
    <col min="7" max="8" width="9.81640625" customWidth="1"/>
    <col min="10" max="10" width="24.453125" customWidth="1"/>
    <col min="11" max="11" width="18.54296875" bestFit="1" customWidth="1"/>
    <col min="12" max="12" width="10.6328125" customWidth="1"/>
  </cols>
  <sheetData>
    <row r="1" spans="1:12" ht="20" x14ac:dyDescent="0.35">
      <c r="A1" s="3" t="s">
        <v>0</v>
      </c>
      <c r="B1" s="3" t="s">
        <v>1</v>
      </c>
      <c r="C1" s="3" t="s">
        <v>2</v>
      </c>
      <c r="D1" s="3" t="s">
        <v>3</v>
      </c>
      <c r="E1" s="3" t="s">
        <v>21</v>
      </c>
      <c r="F1" s="3" t="s">
        <v>549</v>
      </c>
      <c r="G1" s="3" t="s">
        <v>550</v>
      </c>
      <c r="H1" s="3" t="s">
        <v>551</v>
      </c>
      <c r="I1" s="3" t="s">
        <v>4</v>
      </c>
      <c r="J1" s="3" t="s">
        <v>5</v>
      </c>
      <c r="K1" s="3" t="s">
        <v>12</v>
      </c>
      <c r="L1" s="3" t="s">
        <v>6</v>
      </c>
    </row>
    <row r="2" spans="1:12" ht="20" x14ac:dyDescent="0.35">
      <c r="A2" s="2">
        <v>1</v>
      </c>
      <c r="B2" s="15" t="s">
        <v>255</v>
      </c>
      <c r="C2" s="14" t="s">
        <v>8</v>
      </c>
      <c r="D2" s="14" t="s">
        <v>19</v>
      </c>
      <c r="E2" s="14" t="s">
        <v>20</v>
      </c>
      <c r="F2" s="14"/>
      <c r="G2" s="14"/>
      <c r="H2" s="14"/>
      <c r="I2" s="17">
        <v>10</v>
      </c>
      <c r="J2" s="14" t="s">
        <v>10</v>
      </c>
      <c r="K2" s="14" t="s">
        <v>20</v>
      </c>
      <c r="L2" s="14" t="s">
        <v>22</v>
      </c>
    </row>
    <row r="3" spans="1:12" ht="20" x14ac:dyDescent="0.35">
      <c r="A3" s="2">
        <v>2</v>
      </c>
      <c r="B3" s="15" t="s">
        <v>15</v>
      </c>
      <c r="C3" s="14" t="s">
        <v>8</v>
      </c>
      <c r="D3" s="14" t="s">
        <v>19</v>
      </c>
      <c r="E3" s="14" t="s">
        <v>20</v>
      </c>
      <c r="F3" s="14"/>
      <c r="G3" s="14"/>
      <c r="H3" s="14"/>
      <c r="I3" s="17">
        <v>1</v>
      </c>
      <c r="J3" s="14" t="s">
        <v>10</v>
      </c>
      <c r="K3" s="14" t="s">
        <v>20</v>
      </c>
      <c r="L3" s="14" t="s">
        <v>22</v>
      </c>
    </row>
    <row r="4" spans="1:12" ht="20" x14ac:dyDescent="0.35">
      <c r="A4" s="2">
        <v>3</v>
      </c>
      <c r="B4" s="15" t="s">
        <v>24</v>
      </c>
      <c r="C4" s="14" t="s">
        <v>8</v>
      </c>
      <c r="D4" s="14" t="s">
        <v>19</v>
      </c>
      <c r="E4" s="14" t="s">
        <v>20</v>
      </c>
      <c r="F4" s="14"/>
      <c r="G4" s="14"/>
      <c r="H4" s="14"/>
      <c r="I4" s="17">
        <v>1</v>
      </c>
      <c r="J4" s="14" t="s">
        <v>10</v>
      </c>
      <c r="K4" s="14" t="s">
        <v>20</v>
      </c>
      <c r="L4" s="14" t="s">
        <v>22</v>
      </c>
    </row>
    <row r="5" spans="1:12" ht="20" x14ac:dyDescent="0.35">
      <c r="A5" s="2">
        <v>4</v>
      </c>
      <c r="B5" s="15" t="s">
        <v>25</v>
      </c>
      <c r="C5" s="14" t="s">
        <v>8</v>
      </c>
      <c r="D5" s="14" t="s">
        <v>19</v>
      </c>
      <c r="E5" s="14" t="s">
        <v>20</v>
      </c>
      <c r="F5" s="14"/>
      <c r="G5" s="14"/>
      <c r="H5" s="14"/>
      <c r="I5" s="17">
        <v>1</v>
      </c>
      <c r="J5" s="14" t="s">
        <v>10</v>
      </c>
      <c r="K5" s="14" t="s">
        <v>20</v>
      </c>
      <c r="L5" s="14" t="s">
        <v>22</v>
      </c>
    </row>
    <row r="6" spans="1:12" ht="20" x14ac:dyDescent="0.35">
      <c r="A6" s="2">
        <v>5</v>
      </c>
      <c r="B6" s="15" t="s">
        <v>38</v>
      </c>
      <c r="C6" s="14" t="s">
        <v>8</v>
      </c>
      <c r="D6" s="14" t="s">
        <v>19</v>
      </c>
      <c r="E6" s="14" t="s">
        <v>20</v>
      </c>
      <c r="F6" s="14"/>
      <c r="G6" s="14"/>
      <c r="H6" s="14"/>
      <c r="I6" s="17">
        <v>1</v>
      </c>
      <c r="J6" s="14" t="s">
        <v>10</v>
      </c>
      <c r="K6" s="14" t="s">
        <v>20</v>
      </c>
      <c r="L6" s="14" t="s">
        <v>22</v>
      </c>
    </row>
    <row r="7" spans="1:12" ht="20" x14ac:dyDescent="0.35">
      <c r="A7" s="2">
        <v>6</v>
      </c>
      <c r="B7" s="15" t="s">
        <v>38</v>
      </c>
      <c r="C7" s="14" t="s">
        <v>8</v>
      </c>
      <c r="D7" s="14" t="s">
        <v>26</v>
      </c>
      <c r="E7" s="14" t="s">
        <v>20</v>
      </c>
      <c r="F7" s="14"/>
      <c r="G7" s="14"/>
      <c r="H7" s="14"/>
      <c r="I7" s="17">
        <v>1</v>
      </c>
      <c r="J7" s="14" t="s">
        <v>10</v>
      </c>
      <c r="K7" s="14" t="s">
        <v>20</v>
      </c>
      <c r="L7" s="14" t="s">
        <v>22</v>
      </c>
    </row>
    <row r="8" spans="1:12" ht="20" x14ac:dyDescent="0.35">
      <c r="A8" s="2">
        <v>7</v>
      </c>
      <c r="B8" s="15" t="s">
        <v>38</v>
      </c>
      <c r="C8" s="14" t="s">
        <v>8</v>
      </c>
      <c r="D8" s="14" t="s">
        <v>19</v>
      </c>
      <c r="E8" s="14" t="s">
        <v>20</v>
      </c>
      <c r="F8" s="14"/>
      <c r="G8" s="14"/>
      <c r="H8" s="14"/>
      <c r="I8" s="17">
        <v>1</v>
      </c>
      <c r="J8" s="14" t="s">
        <v>10</v>
      </c>
      <c r="K8" s="14" t="s">
        <v>20</v>
      </c>
      <c r="L8" s="14" t="s">
        <v>22</v>
      </c>
    </row>
    <row r="9" spans="1:12" ht="20" x14ac:dyDescent="0.35">
      <c r="A9" s="2">
        <v>8</v>
      </c>
      <c r="B9" s="15" t="s">
        <v>49</v>
      </c>
      <c r="C9" s="14" t="s">
        <v>8</v>
      </c>
      <c r="D9" s="14" t="s">
        <v>19</v>
      </c>
      <c r="E9" s="14" t="s">
        <v>20</v>
      </c>
      <c r="F9" s="14"/>
      <c r="G9" s="14"/>
      <c r="H9" s="14"/>
      <c r="I9" s="17">
        <v>15</v>
      </c>
      <c r="J9" s="14" t="s">
        <v>10</v>
      </c>
      <c r="K9" s="14" t="s">
        <v>20</v>
      </c>
      <c r="L9" s="14" t="s">
        <v>22</v>
      </c>
    </row>
    <row r="10" spans="1:12" ht="20" x14ac:dyDescent="0.35">
      <c r="A10" s="2">
        <v>9</v>
      </c>
      <c r="B10" s="15" t="s">
        <v>60</v>
      </c>
      <c r="C10" s="14" t="s">
        <v>8</v>
      </c>
      <c r="D10" s="15" t="s">
        <v>19</v>
      </c>
      <c r="E10" s="14" t="s">
        <v>20</v>
      </c>
      <c r="F10" s="14"/>
      <c r="G10" s="14"/>
      <c r="H10" s="14"/>
      <c r="I10" s="17">
        <v>10</v>
      </c>
      <c r="J10" s="15" t="s">
        <v>10</v>
      </c>
      <c r="K10" s="14" t="s">
        <v>20</v>
      </c>
      <c r="L10" s="15" t="s">
        <v>22</v>
      </c>
    </row>
    <row r="11" spans="1:12" ht="20" x14ac:dyDescent="0.35">
      <c r="A11" s="2">
        <v>10</v>
      </c>
      <c r="B11" s="15" t="s">
        <v>61</v>
      </c>
      <c r="C11" s="14" t="s">
        <v>8</v>
      </c>
      <c r="D11" s="15" t="s">
        <v>19</v>
      </c>
      <c r="E11" s="14" t="s">
        <v>20</v>
      </c>
      <c r="F11" s="14"/>
      <c r="G11" s="14"/>
      <c r="H11" s="14"/>
      <c r="I11" s="17">
        <v>5</v>
      </c>
      <c r="J11" s="15" t="s">
        <v>10</v>
      </c>
      <c r="K11" s="14" t="s">
        <v>20</v>
      </c>
      <c r="L11" s="15" t="s">
        <v>22</v>
      </c>
    </row>
    <row r="12" spans="1:12" ht="20" x14ac:dyDescent="0.35">
      <c r="A12" s="2">
        <v>11</v>
      </c>
      <c r="B12" s="15" t="s">
        <v>81</v>
      </c>
      <c r="C12" s="14" t="s">
        <v>8</v>
      </c>
      <c r="D12" s="14" t="s">
        <v>19</v>
      </c>
      <c r="E12" s="14" t="s">
        <v>20</v>
      </c>
      <c r="F12" s="14"/>
      <c r="G12" s="14"/>
      <c r="H12" s="14"/>
      <c r="I12" s="17">
        <v>7</v>
      </c>
      <c r="J12" s="14" t="s">
        <v>10</v>
      </c>
      <c r="K12" s="14" t="s">
        <v>20</v>
      </c>
      <c r="L12" s="14" t="s">
        <v>22</v>
      </c>
    </row>
    <row r="13" spans="1:12" ht="20" x14ac:dyDescent="0.35">
      <c r="A13" s="2">
        <v>12</v>
      </c>
      <c r="B13" s="15" t="s">
        <v>103</v>
      </c>
      <c r="C13" s="14" t="s">
        <v>8</v>
      </c>
      <c r="D13" s="14" t="s">
        <v>19</v>
      </c>
      <c r="E13" s="14" t="s">
        <v>20</v>
      </c>
      <c r="F13" s="14"/>
      <c r="G13" s="14"/>
      <c r="H13" s="14"/>
      <c r="I13" s="17">
        <v>5</v>
      </c>
      <c r="J13" s="14" t="s">
        <v>10</v>
      </c>
      <c r="K13" s="14" t="s">
        <v>20</v>
      </c>
      <c r="L13" s="14" t="s">
        <v>22</v>
      </c>
    </row>
    <row r="14" spans="1:12" ht="20" x14ac:dyDescent="0.35">
      <c r="A14" s="2">
        <v>13</v>
      </c>
      <c r="B14" s="15" t="s">
        <v>110</v>
      </c>
      <c r="C14" s="14" t="s">
        <v>8</v>
      </c>
      <c r="D14" s="14" t="s">
        <v>19</v>
      </c>
      <c r="E14" s="14" t="s">
        <v>20</v>
      </c>
      <c r="F14" s="14"/>
      <c r="G14" s="14"/>
      <c r="H14" s="14"/>
      <c r="I14" s="17">
        <v>2</v>
      </c>
      <c r="J14" s="14" t="s">
        <v>10</v>
      </c>
      <c r="K14" s="14" t="s">
        <v>20</v>
      </c>
      <c r="L14" s="14" t="s">
        <v>22</v>
      </c>
    </row>
    <row r="15" spans="1:12" ht="20" x14ac:dyDescent="0.35">
      <c r="A15" s="2">
        <v>14</v>
      </c>
      <c r="B15" s="15" t="s">
        <v>119</v>
      </c>
      <c r="C15" s="14" t="s">
        <v>8</v>
      </c>
      <c r="D15" s="14" t="s">
        <v>19</v>
      </c>
      <c r="E15" s="14" t="s">
        <v>20</v>
      </c>
      <c r="F15" s="14"/>
      <c r="G15" s="14"/>
      <c r="H15" s="14"/>
      <c r="I15" s="17">
        <v>10</v>
      </c>
      <c r="J15" s="14" t="s">
        <v>10</v>
      </c>
      <c r="K15" s="14" t="s">
        <v>20</v>
      </c>
      <c r="L15" s="14" t="s">
        <v>22</v>
      </c>
    </row>
    <row r="16" spans="1:12" ht="20" x14ac:dyDescent="0.35">
      <c r="A16" s="2">
        <v>15</v>
      </c>
      <c r="B16" s="15" t="s">
        <v>120</v>
      </c>
      <c r="C16" s="14" t="s">
        <v>8</v>
      </c>
      <c r="D16" s="14" t="s">
        <v>19</v>
      </c>
      <c r="E16" s="14" t="s">
        <v>20</v>
      </c>
      <c r="F16" s="14"/>
      <c r="G16" s="14"/>
      <c r="H16" s="14"/>
      <c r="I16" s="17">
        <v>10</v>
      </c>
      <c r="J16" s="14" t="s">
        <v>10</v>
      </c>
      <c r="K16" s="14" t="s">
        <v>20</v>
      </c>
      <c r="L16" s="14" t="s">
        <v>22</v>
      </c>
    </row>
    <row r="17" spans="1:12" ht="20" x14ac:dyDescent="0.35">
      <c r="A17" s="2">
        <v>16</v>
      </c>
      <c r="B17" s="14" t="s">
        <v>124</v>
      </c>
      <c r="C17" s="14" t="s">
        <v>8</v>
      </c>
      <c r="D17" s="14" t="s">
        <v>19</v>
      </c>
      <c r="E17" s="14" t="s">
        <v>20</v>
      </c>
      <c r="F17" s="14"/>
      <c r="G17" s="14"/>
      <c r="H17" s="14"/>
      <c r="I17" s="17">
        <v>10</v>
      </c>
      <c r="J17" s="14" t="s">
        <v>10</v>
      </c>
      <c r="K17" s="14" t="s">
        <v>20</v>
      </c>
      <c r="L17" s="14" t="s">
        <v>22</v>
      </c>
    </row>
    <row r="18" spans="1:12" ht="20" x14ac:dyDescent="0.35">
      <c r="A18" s="2">
        <v>17</v>
      </c>
      <c r="B18" s="15" t="s">
        <v>215</v>
      </c>
      <c r="C18" s="14" t="s">
        <v>8</v>
      </c>
      <c r="D18" s="14" t="s">
        <v>26</v>
      </c>
      <c r="E18" s="14" t="s">
        <v>20</v>
      </c>
      <c r="F18" s="14"/>
      <c r="G18" s="14"/>
      <c r="H18" s="14"/>
      <c r="I18" s="17">
        <v>10</v>
      </c>
      <c r="J18" s="14" t="s">
        <v>10</v>
      </c>
      <c r="K18" s="14" t="s">
        <v>20</v>
      </c>
      <c r="L18" s="14" t="s">
        <v>22</v>
      </c>
    </row>
    <row r="19" spans="1:12" ht="20" x14ac:dyDescent="0.35">
      <c r="A19" s="2">
        <v>18</v>
      </c>
      <c r="B19" s="14" t="s">
        <v>228</v>
      </c>
      <c r="C19" s="14" t="s">
        <v>8</v>
      </c>
      <c r="D19" s="14" t="s">
        <v>19</v>
      </c>
      <c r="E19" s="14" t="s">
        <v>20</v>
      </c>
      <c r="F19" s="14"/>
      <c r="G19" s="14"/>
      <c r="H19" s="14"/>
      <c r="I19" s="17">
        <v>4</v>
      </c>
      <c r="J19" s="14" t="s">
        <v>10</v>
      </c>
      <c r="K19" s="14" t="s">
        <v>20</v>
      </c>
      <c r="L19" s="14" t="s">
        <v>22</v>
      </c>
    </row>
    <row r="20" spans="1:12" ht="20" x14ac:dyDescent="0.35">
      <c r="A20" s="2">
        <v>19</v>
      </c>
      <c r="B20" s="15" t="s">
        <v>235</v>
      </c>
      <c r="C20" s="14" t="s">
        <v>8</v>
      </c>
      <c r="D20" s="14" t="s">
        <v>26</v>
      </c>
      <c r="E20" s="14" t="s">
        <v>20</v>
      </c>
      <c r="F20" s="14"/>
      <c r="G20" s="14"/>
      <c r="H20" s="14"/>
      <c r="I20" s="17">
        <v>12</v>
      </c>
      <c r="J20" s="14" t="s">
        <v>10</v>
      </c>
      <c r="K20" s="14" t="s">
        <v>20</v>
      </c>
      <c r="L20" s="14" t="s">
        <v>22</v>
      </c>
    </row>
    <row r="21" spans="1:12" ht="20" x14ac:dyDescent="0.35">
      <c r="A21" s="2">
        <v>20</v>
      </c>
      <c r="B21" s="15" t="s">
        <v>237</v>
      </c>
      <c r="C21" s="14" t="s">
        <v>8</v>
      </c>
      <c r="D21" s="14" t="s">
        <v>26</v>
      </c>
      <c r="E21" s="14" t="s">
        <v>20</v>
      </c>
      <c r="F21" s="14"/>
      <c r="G21" s="14"/>
      <c r="H21" s="14"/>
      <c r="I21" s="17">
        <v>6</v>
      </c>
      <c r="J21" s="14" t="s">
        <v>10</v>
      </c>
      <c r="K21" s="14" t="s">
        <v>20</v>
      </c>
      <c r="L21" s="14" t="s">
        <v>22</v>
      </c>
    </row>
    <row r="22" spans="1:12" ht="20" x14ac:dyDescent="0.35">
      <c r="A22" s="2">
        <v>21</v>
      </c>
      <c r="B22" s="15" t="s">
        <v>248</v>
      </c>
      <c r="C22" s="14" t="s">
        <v>8</v>
      </c>
      <c r="D22" s="14" t="s">
        <v>19</v>
      </c>
      <c r="E22" s="14" t="s">
        <v>20</v>
      </c>
      <c r="F22" s="14"/>
      <c r="G22" s="14"/>
      <c r="H22" s="14"/>
      <c r="I22" s="17">
        <v>5</v>
      </c>
      <c r="J22" s="14" t="s">
        <v>10</v>
      </c>
      <c r="K22" s="14" t="s">
        <v>20</v>
      </c>
      <c r="L22" s="14" t="s">
        <v>22</v>
      </c>
    </row>
    <row r="23" spans="1:12" ht="20" x14ac:dyDescent="0.35">
      <c r="A23" s="2">
        <v>22</v>
      </c>
      <c r="B23" s="15" t="s">
        <v>264</v>
      </c>
      <c r="C23" s="14" t="s">
        <v>8</v>
      </c>
      <c r="D23" s="14" t="s">
        <v>19</v>
      </c>
      <c r="E23" s="14" t="s">
        <v>20</v>
      </c>
      <c r="F23" s="14"/>
      <c r="G23" s="14"/>
      <c r="H23" s="14"/>
      <c r="I23" s="17">
        <v>10</v>
      </c>
      <c r="J23" s="14" t="s">
        <v>10</v>
      </c>
      <c r="K23" s="14" t="s">
        <v>20</v>
      </c>
      <c r="L23" s="14" t="s">
        <v>22</v>
      </c>
    </row>
    <row r="24" spans="1:12" ht="20" x14ac:dyDescent="0.35">
      <c r="A24" s="2">
        <v>23</v>
      </c>
      <c r="B24" s="15" t="s">
        <v>268</v>
      </c>
      <c r="C24" s="14" t="s">
        <v>8</v>
      </c>
      <c r="D24" s="14" t="s">
        <v>26</v>
      </c>
      <c r="E24" s="14" t="s">
        <v>20</v>
      </c>
      <c r="F24" s="14"/>
      <c r="G24" s="14"/>
      <c r="H24" s="14"/>
      <c r="I24" s="17">
        <v>7</v>
      </c>
      <c r="J24" s="14" t="s">
        <v>10</v>
      </c>
      <c r="K24" s="14" t="s">
        <v>20</v>
      </c>
      <c r="L24" s="14" t="s">
        <v>22</v>
      </c>
    </row>
    <row r="25" spans="1:12" ht="20" x14ac:dyDescent="0.35">
      <c r="A25" s="2">
        <v>24</v>
      </c>
      <c r="B25" s="15" t="s">
        <v>274</v>
      </c>
      <c r="C25" s="14" t="s">
        <v>8</v>
      </c>
      <c r="D25" s="14" t="s">
        <v>26</v>
      </c>
      <c r="E25" s="14" t="s">
        <v>20</v>
      </c>
      <c r="F25" s="14"/>
      <c r="G25" s="14"/>
      <c r="H25" s="14"/>
      <c r="I25" s="17">
        <v>15</v>
      </c>
      <c r="J25" s="14" t="s">
        <v>10</v>
      </c>
      <c r="K25" s="14" t="s">
        <v>20</v>
      </c>
      <c r="L25" s="14" t="s">
        <v>22</v>
      </c>
    </row>
    <row r="26" spans="1:12" ht="20" x14ac:dyDescent="0.35">
      <c r="A26" s="2">
        <v>25</v>
      </c>
      <c r="B26" s="15" t="s">
        <v>279</v>
      </c>
      <c r="C26" s="14" t="s">
        <v>8</v>
      </c>
      <c r="D26" s="14" t="s">
        <v>19</v>
      </c>
      <c r="E26" s="14" t="s">
        <v>20</v>
      </c>
      <c r="F26" s="14"/>
      <c r="G26" s="14"/>
      <c r="H26" s="14"/>
      <c r="I26" s="17">
        <v>10</v>
      </c>
      <c r="J26" s="14" t="s">
        <v>10</v>
      </c>
      <c r="K26" s="14" t="s">
        <v>20</v>
      </c>
      <c r="L26" s="14" t="s">
        <v>22</v>
      </c>
    </row>
    <row r="27" spans="1:12" ht="20" x14ac:dyDescent="0.35">
      <c r="A27" s="2">
        <v>26</v>
      </c>
      <c r="B27" s="15" t="s">
        <v>281</v>
      </c>
      <c r="C27" s="14" t="s">
        <v>8</v>
      </c>
      <c r="D27" s="14" t="s">
        <v>19</v>
      </c>
      <c r="E27" s="14" t="s">
        <v>20</v>
      </c>
      <c r="F27" s="14"/>
      <c r="G27" s="14"/>
      <c r="H27" s="14"/>
      <c r="I27" s="17">
        <v>15</v>
      </c>
      <c r="J27" s="14" t="s">
        <v>10</v>
      </c>
      <c r="K27" s="14" t="s">
        <v>20</v>
      </c>
      <c r="L27" s="14" t="s">
        <v>22</v>
      </c>
    </row>
    <row r="28" spans="1:12" ht="20" x14ac:dyDescent="0.35">
      <c r="A28" s="2">
        <v>27</v>
      </c>
      <c r="B28" s="15" t="s">
        <v>255</v>
      </c>
      <c r="C28" s="14" t="s">
        <v>57</v>
      </c>
      <c r="D28" s="14" t="s">
        <v>19</v>
      </c>
      <c r="E28" s="14" t="s">
        <v>20</v>
      </c>
      <c r="F28" s="14"/>
      <c r="G28" s="14"/>
      <c r="H28" s="14"/>
      <c r="I28" s="17">
        <v>15</v>
      </c>
      <c r="J28" s="14" t="s">
        <v>10</v>
      </c>
      <c r="K28" s="14" t="s">
        <v>20</v>
      </c>
      <c r="L28" s="14" t="s">
        <v>22</v>
      </c>
    </row>
    <row r="29" spans="1:12" ht="20" x14ac:dyDescent="0.35">
      <c r="A29" s="2">
        <v>28</v>
      </c>
      <c r="B29" s="15" t="s">
        <v>38</v>
      </c>
      <c r="C29" s="15" t="s">
        <v>57</v>
      </c>
      <c r="D29" s="14" t="s">
        <v>26</v>
      </c>
      <c r="E29" s="14" t="s">
        <v>20</v>
      </c>
      <c r="F29" s="14"/>
      <c r="G29" s="14"/>
      <c r="H29" s="14"/>
      <c r="I29" s="17">
        <v>2</v>
      </c>
      <c r="J29" s="14" t="s">
        <v>10</v>
      </c>
      <c r="K29" s="14" t="s">
        <v>20</v>
      </c>
      <c r="L29" s="14" t="s">
        <v>22</v>
      </c>
    </row>
    <row r="30" spans="1:12" ht="20" x14ac:dyDescent="0.35">
      <c r="A30" s="2">
        <v>29</v>
      </c>
      <c r="B30" s="15" t="s">
        <v>69</v>
      </c>
      <c r="C30" s="14" t="s">
        <v>57</v>
      </c>
      <c r="D30" s="14" t="s">
        <v>19</v>
      </c>
      <c r="E30" s="14" t="s">
        <v>20</v>
      </c>
      <c r="F30" s="14"/>
      <c r="G30" s="14"/>
      <c r="H30" s="14"/>
      <c r="I30" s="17">
        <v>5</v>
      </c>
      <c r="J30" s="14" t="s">
        <v>10</v>
      </c>
      <c r="K30" s="14" t="s">
        <v>20</v>
      </c>
      <c r="L30" s="14" t="s">
        <v>22</v>
      </c>
    </row>
    <row r="31" spans="1:12" ht="20" x14ac:dyDescent="0.35">
      <c r="A31" s="2">
        <v>30</v>
      </c>
      <c r="B31" s="15" t="s">
        <v>369</v>
      </c>
      <c r="C31" s="14" t="s">
        <v>57</v>
      </c>
      <c r="D31" s="14" t="s">
        <v>19</v>
      </c>
      <c r="E31" s="14" t="s">
        <v>20</v>
      </c>
      <c r="F31" s="14"/>
      <c r="G31" s="14"/>
      <c r="H31" s="14"/>
      <c r="I31" s="17">
        <v>10</v>
      </c>
      <c r="J31" s="14" t="s">
        <v>10</v>
      </c>
      <c r="K31" s="14" t="s">
        <v>20</v>
      </c>
      <c r="L31" s="14" t="s">
        <v>22</v>
      </c>
    </row>
    <row r="32" spans="1:12" ht="20" x14ac:dyDescent="0.35">
      <c r="A32" s="2">
        <v>31</v>
      </c>
      <c r="B32" s="15" t="s">
        <v>334</v>
      </c>
      <c r="C32" s="14" t="s">
        <v>57</v>
      </c>
      <c r="D32" s="14" t="s">
        <v>26</v>
      </c>
      <c r="E32" s="14" t="s">
        <v>20</v>
      </c>
      <c r="F32" s="14"/>
      <c r="G32" s="14"/>
      <c r="H32" s="14"/>
      <c r="I32" s="17">
        <v>10</v>
      </c>
      <c r="J32" s="14" t="s">
        <v>10</v>
      </c>
      <c r="K32" s="14" t="s">
        <v>20</v>
      </c>
      <c r="L32" s="14" t="s">
        <v>22</v>
      </c>
    </row>
    <row r="33" spans="1:12" ht="20" x14ac:dyDescent="0.35">
      <c r="A33" s="2">
        <v>32</v>
      </c>
      <c r="B33" s="15" t="s">
        <v>327</v>
      </c>
      <c r="C33" s="14" t="s">
        <v>57</v>
      </c>
      <c r="D33" s="14" t="s">
        <v>19</v>
      </c>
      <c r="E33" s="14" t="s">
        <v>20</v>
      </c>
      <c r="F33" s="14"/>
      <c r="G33" s="14"/>
      <c r="H33" s="14"/>
      <c r="I33" s="17">
        <v>20</v>
      </c>
      <c r="J33" s="14" t="s">
        <v>10</v>
      </c>
      <c r="K33" s="14" t="s">
        <v>20</v>
      </c>
      <c r="L33" s="14" t="s">
        <v>22</v>
      </c>
    </row>
    <row r="34" spans="1:12" ht="20" x14ac:dyDescent="0.35">
      <c r="A34" s="2">
        <v>33</v>
      </c>
      <c r="B34" s="15" t="s">
        <v>306</v>
      </c>
      <c r="C34" s="14" t="s">
        <v>57</v>
      </c>
      <c r="D34" s="14" t="s">
        <v>19</v>
      </c>
      <c r="E34" s="14" t="s">
        <v>20</v>
      </c>
      <c r="F34" s="14"/>
      <c r="G34" s="14"/>
      <c r="H34" s="14"/>
      <c r="I34" s="17">
        <v>20</v>
      </c>
      <c r="J34" s="14" t="s">
        <v>10</v>
      </c>
      <c r="K34" s="14" t="s">
        <v>20</v>
      </c>
      <c r="L34" s="14" t="s">
        <v>22</v>
      </c>
    </row>
    <row r="35" spans="1:12" ht="20" x14ac:dyDescent="0.35">
      <c r="A35" s="2">
        <v>34</v>
      </c>
      <c r="B35" s="15" t="s">
        <v>387</v>
      </c>
      <c r="C35" s="14" t="s">
        <v>57</v>
      </c>
      <c r="D35" s="14" t="s">
        <v>19</v>
      </c>
      <c r="E35" s="14" t="s">
        <v>20</v>
      </c>
      <c r="F35" s="14"/>
      <c r="G35" s="14"/>
      <c r="H35" s="14"/>
      <c r="I35" s="17">
        <v>5</v>
      </c>
      <c r="J35" s="14" t="s">
        <v>10</v>
      </c>
      <c r="K35" s="14" t="s">
        <v>20</v>
      </c>
      <c r="L35" s="14" t="s">
        <v>22</v>
      </c>
    </row>
    <row r="36" spans="1:12" ht="20" x14ac:dyDescent="0.35">
      <c r="A36" s="2">
        <v>35</v>
      </c>
      <c r="B36" s="15" t="s">
        <v>483</v>
      </c>
      <c r="C36" s="14" t="s">
        <v>57</v>
      </c>
      <c r="D36" s="14" t="s">
        <v>19</v>
      </c>
      <c r="E36" s="14" t="s">
        <v>20</v>
      </c>
      <c r="F36" s="14"/>
      <c r="G36" s="14"/>
      <c r="H36" s="14"/>
      <c r="I36" s="17">
        <v>10</v>
      </c>
      <c r="J36" s="14" t="s">
        <v>10</v>
      </c>
      <c r="K36" s="14" t="s">
        <v>20</v>
      </c>
      <c r="L36" s="14" t="s">
        <v>22</v>
      </c>
    </row>
    <row r="37" spans="1:12" ht="20" x14ac:dyDescent="0.35">
      <c r="A37" s="2">
        <v>36</v>
      </c>
      <c r="B37" s="15" t="s">
        <v>474</v>
      </c>
      <c r="C37" s="14" t="s">
        <v>57</v>
      </c>
      <c r="D37" s="14" t="s">
        <v>19</v>
      </c>
      <c r="E37" s="14" t="s">
        <v>20</v>
      </c>
      <c r="F37" s="14"/>
      <c r="G37" s="14"/>
      <c r="H37" s="14"/>
      <c r="I37" s="17">
        <v>15</v>
      </c>
      <c r="J37" s="14" t="s">
        <v>10</v>
      </c>
      <c r="K37" s="14" t="s">
        <v>20</v>
      </c>
      <c r="L37" s="14" t="s">
        <v>22</v>
      </c>
    </row>
    <row r="38" spans="1:12" ht="20" x14ac:dyDescent="0.35">
      <c r="A38" s="2">
        <v>37</v>
      </c>
      <c r="B38" s="15" t="s">
        <v>489</v>
      </c>
      <c r="C38" s="14" t="s">
        <v>57</v>
      </c>
      <c r="D38" s="14" t="s">
        <v>19</v>
      </c>
      <c r="E38" s="14" t="s">
        <v>20</v>
      </c>
      <c r="F38" s="14"/>
      <c r="G38" s="14"/>
      <c r="H38" s="14"/>
      <c r="I38" s="17">
        <v>5</v>
      </c>
      <c r="J38" s="14" t="s">
        <v>10</v>
      </c>
      <c r="K38" s="14" t="s">
        <v>20</v>
      </c>
      <c r="L38" s="14" t="s">
        <v>22</v>
      </c>
    </row>
    <row r="39" spans="1:12" ht="20" x14ac:dyDescent="0.35">
      <c r="A39" s="2">
        <v>38</v>
      </c>
      <c r="B39" s="15" t="s">
        <v>504</v>
      </c>
      <c r="C39" s="14" t="s">
        <v>57</v>
      </c>
      <c r="D39" s="14" t="s">
        <v>19</v>
      </c>
      <c r="E39" s="14" t="s">
        <v>20</v>
      </c>
      <c r="F39" s="14"/>
      <c r="G39" s="14"/>
      <c r="H39" s="14"/>
      <c r="I39" s="17">
        <v>10</v>
      </c>
      <c r="J39" s="14" t="s">
        <v>10</v>
      </c>
      <c r="K39" s="14" t="s">
        <v>20</v>
      </c>
      <c r="L39" s="14" t="s">
        <v>22</v>
      </c>
    </row>
    <row r="40" spans="1:12" s="44" customFormat="1" ht="21" customHeight="1" x14ac:dyDescent="0.35">
      <c r="A40" s="339" t="s">
        <v>565</v>
      </c>
      <c r="B40" s="339"/>
      <c r="C40" s="339"/>
      <c r="D40" s="339"/>
      <c r="E40" s="339"/>
      <c r="F40" s="339"/>
      <c r="G40" s="339"/>
      <c r="H40" s="339"/>
      <c r="I40" s="63">
        <f>SUM(I2:I39)</f>
        <v>311</v>
      </c>
      <c r="J40" s="34"/>
      <c r="K40" s="34"/>
      <c r="L40" s="34"/>
    </row>
  </sheetData>
  <mergeCells count="1">
    <mergeCell ref="A40:H4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7E367-4C15-49E2-BC69-826F4553C6AB}">
  <sheetPr>
    <tabColor rgb="FF92D050"/>
  </sheetPr>
  <dimension ref="A1:K20"/>
  <sheetViews>
    <sheetView zoomScale="75" zoomScaleNormal="76" workbookViewId="0">
      <selection activeCell="H20" sqref="H20"/>
    </sheetView>
  </sheetViews>
  <sheetFormatPr defaultRowHeight="14.5" x14ac:dyDescent="0.35"/>
  <cols>
    <col min="2" max="2" width="20.453125" customWidth="1"/>
    <col min="4" max="4" width="17.81640625" customWidth="1"/>
    <col min="5" max="5" width="37.54296875" customWidth="1"/>
    <col min="6" max="6" width="11.36328125" customWidth="1"/>
    <col min="7" max="7" width="16.08984375" customWidth="1"/>
    <col min="9" max="9" width="23.6328125" customWidth="1"/>
    <col min="10" max="10" width="23.1796875" customWidth="1"/>
    <col min="11" max="11" width="24.1796875" customWidth="1"/>
  </cols>
  <sheetData>
    <row r="1" spans="1:11" ht="20" x14ac:dyDescent="0.35">
      <c r="A1" s="3" t="s">
        <v>0</v>
      </c>
      <c r="B1" s="3" t="s">
        <v>1</v>
      </c>
      <c r="C1" s="3" t="s">
        <v>2</v>
      </c>
      <c r="D1" s="3" t="s">
        <v>3</v>
      </c>
      <c r="E1" s="3" t="s">
        <v>21</v>
      </c>
      <c r="F1" s="3" t="s">
        <v>550</v>
      </c>
      <c r="G1" s="3" t="s">
        <v>551</v>
      </c>
      <c r="H1" s="3" t="s">
        <v>4</v>
      </c>
      <c r="I1" s="3" t="s">
        <v>5</v>
      </c>
      <c r="J1" s="3" t="s">
        <v>12</v>
      </c>
      <c r="K1" s="3" t="s">
        <v>6</v>
      </c>
    </row>
    <row r="2" spans="1:11" ht="20" x14ac:dyDescent="0.35">
      <c r="A2" s="2">
        <v>1</v>
      </c>
      <c r="B2" s="4" t="s">
        <v>89</v>
      </c>
      <c r="C2" s="2" t="s">
        <v>8</v>
      </c>
      <c r="D2" s="2" t="s">
        <v>26</v>
      </c>
      <c r="E2" s="2" t="s">
        <v>590</v>
      </c>
      <c r="F2" s="2" t="s">
        <v>592</v>
      </c>
      <c r="G2" s="2" t="s">
        <v>591</v>
      </c>
      <c r="H2" s="2">
        <v>1</v>
      </c>
      <c r="I2" s="2" t="s">
        <v>10</v>
      </c>
      <c r="J2" s="2" t="s">
        <v>66</v>
      </c>
      <c r="K2" s="2" t="s">
        <v>22</v>
      </c>
    </row>
    <row r="3" spans="1:11" ht="20" x14ac:dyDescent="0.35">
      <c r="A3" s="2">
        <f>+A2+1</f>
        <v>2</v>
      </c>
      <c r="B3" s="4" t="s">
        <v>113</v>
      </c>
      <c r="C3" s="2" t="s">
        <v>8</v>
      </c>
      <c r="D3" s="2" t="s">
        <v>26</v>
      </c>
      <c r="E3" s="2" t="s">
        <v>590</v>
      </c>
      <c r="F3" s="2" t="s">
        <v>592</v>
      </c>
      <c r="G3" s="2" t="s">
        <v>591</v>
      </c>
      <c r="H3" s="2">
        <v>1</v>
      </c>
      <c r="I3" s="2" t="s">
        <v>10</v>
      </c>
      <c r="J3" s="2" t="s">
        <v>66</v>
      </c>
      <c r="K3" s="2" t="s">
        <v>22</v>
      </c>
    </row>
    <row r="4" spans="1:11" ht="20" x14ac:dyDescent="0.35">
      <c r="A4" s="2">
        <f>+A3+1</f>
        <v>3</v>
      </c>
      <c r="B4" s="4" t="s">
        <v>637</v>
      </c>
      <c r="C4" s="2" t="s">
        <v>8</v>
      </c>
      <c r="D4" s="2" t="s">
        <v>26</v>
      </c>
      <c r="E4" s="2" t="s">
        <v>590</v>
      </c>
      <c r="F4" s="2" t="s">
        <v>592</v>
      </c>
      <c r="G4" s="2" t="s">
        <v>591</v>
      </c>
      <c r="H4" s="2">
        <v>1</v>
      </c>
      <c r="I4" s="2" t="s">
        <v>10</v>
      </c>
      <c r="J4" s="2" t="s">
        <v>66</v>
      </c>
      <c r="K4" s="2" t="s">
        <v>22</v>
      </c>
    </row>
    <row r="5" spans="1:11" ht="20" x14ac:dyDescent="0.35">
      <c r="A5" s="2">
        <f t="shared" ref="A5:A19" si="0">+A4+1</f>
        <v>4</v>
      </c>
      <c r="B5" s="4" t="s">
        <v>651</v>
      </c>
      <c r="C5" s="2" t="s">
        <v>8</v>
      </c>
      <c r="D5" s="2" t="s">
        <v>26</v>
      </c>
      <c r="E5" s="2" t="s">
        <v>590</v>
      </c>
      <c r="F5" s="2" t="s">
        <v>592</v>
      </c>
      <c r="G5" s="2" t="s">
        <v>591</v>
      </c>
      <c r="H5" s="2">
        <v>1</v>
      </c>
      <c r="I5" s="2" t="s">
        <v>10</v>
      </c>
      <c r="J5" s="2" t="s">
        <v>66</v>
      </c>
      <c r="K5" s="2" t="s">
        <v>22</v>
      </c>
    </row>
    <row r="6" spans="1:11" ht="20" x14ac:dyDescent="0.35">
      <c r="A6" s="340" t="s">
        <v>625</v>
      </c>
      <c r="B6" s="341"/>
      <c r="C6" s="341"/>
      <c r="D6" s="341"/>
      <c r="E6" s="341"/>
      <c r="F6" s="341"/>
      <c r="G6" s="342"/>
      <c r="H6" s="259">
        <f>SUM(H2:H5)</f>
        <v>4</v>
      </c>
      <c r="I6" s="2"/>
      <c r="J6" s="2"/>
      <c r="K6" s="2"/>
    </row>
    <row r="7" spans="1:11" ht="20" x14ac:dyDescent="0.35">
      <c r="A7" s="2">
        <v>1</v>
      </c>
      <c r="B7" s="4" t="s">
        <v>99</v>
      </c>
      <c r="C7" s="2" t="s">
        <v>8</v>
      </c>
      <c r="D7" s="2" t="s">
        <v>26</v>
      </c>
      <c r="E7" s="2" t="s">
        <v>590</v>
      </c>
      <c r="F7" s="2" t="s">
        <v>638</v>
      </c>
      <c r="G7" s="2" t="s">
        <v>591</v>
      </c>
      <c r="H7" s="2">
        <v>1</v>
      </c>
      <c r="I7" s="2" t="s">
        <v>594</v>
      </c>
      <c r="J7" s="2" t="s">
        <v>66</v>
      </c>
      <c r="K7" s="2" t="s">
        <v>64</v>
      </c>
    </row>
    <row r="8" spans="1:11" ht="20" x14ac:dyDescent="0.35">
      <c r="A8" s="2">
        <f t="shared" si="0"/>
        <v>2</v>
      </c>
      <c r="B8" s="4" t="s">
        <v>116</v>
      </c>
      <c r="C8" s="2" t="s">
        <v>8</v>
      </c>
      <c r="D8" s="2" t="s">
        <v>208</v>
      </c>
      <c r="E8" s="2" t="s">
        <v>590</v>
      </c>
      <c r="F8" s="2" t="s">
        <v>639</v>
      </c>
      <c r="G8" s="2" t="s">
        <v>591</v>
      </c>
      <c r="H8" s="2">
        <v>1</v>
      </c>
      <c r="I8" s="2" t="s">
        <v>594</v>
      </c>
      <c r="J8" s="2" t="s">
        <v>66</v>
      </c>
      <c r="K8" s="2" t="s">
        <v>64</v>
      </c>
    </row>
    <row r="9" spans="1:11" ht="20" x14ac:dyDescent="0.35">
      <c r="A9" s="2">
        <f t="shared" si="0"/>
        <v>3</v>
      </c>
      <c r="B9" s="4" t="s">
        <v>284</v>
      </c>
      <c r="C9" s="2" t="s">
        <v>8</v>
      </c>
      <c r="D9" s="2" t="s">
        <v>26</v>
      </c>
      <c r="E9" s="2" t="s">
        <v>590</v>
      </c>
      <c r="F9" s="2" t="s">
        <v>640</v>
      </c>
      <c r="G9" s="2" t="s">
        <v>591</v>
      </c>
      <c r="H9" s="2">
        <v>1</v>
      </c>
      <c r="I9" s="2" t="s">
        <v>594</v>
      </c>
      <c r="J9" s="2" t="s">
        <v>66</v>
      </c>
      <c r="K9" s="2" t="s">
        <v>64</v>
      </c>
    </row>
    <row r="10" spans="1:11" ht="20" x14ac:dyDescent="0.35">
      <c r="A10" s="2">
        <f t="shared" si="0"/>
        <v>4</v>
      </c>
      <c r="B10" s="4" t="s">
        <v>401</v>
      </c>
      <c r="C10" s="2" t="s">
        <v>8</v>
      </c>
      <c r="D10" s="2" t="s">
        <v>26</v>
      </c>
      <c r="E10" s="2" t="s">
        <v>590</v>
      </c>
      <c r="F10" s="2" t="s">
        <v>641</v>
      </c>
      <c r="G10" s="2" t="s">
        <v>591</v>
      </c>
      <c r="H10" s="2">
        <v>1</v>
      </c>
      <c r="I10" s="2" t="s">
        <v>594</v>
      </c>
      <c r="J10" s="2" t="s">
        <v>66</v>
      </c>
      <c r="K10" s="2" t="s">
        <v>64</v>
      </c>
    </row>
    <row r="11" spans="1:11" ht="20" x14ac:dyDescent="0.35">
      <c r="A11" s="2">
        <f t="shared" si="0"/>
        <v>5</v>
      </c>
      <c r="B11" s="4" t="s">
        <v>469</v>
      </c>
      <c r="C11" s="2" t="s">
        <v>8</v>
      </c>
      <c r="D11" s="2" t="s">
        <v>26</v>
      </c>
      <c r="E11" s="2" t="s">
        <v>590</v>
      </c>
      <c r="F11" s="2" t="s">
        <v>642</v>
      </c>
      <c r="G11" s="2" t="s">
        <v>591</v>
      </c>
      <c r="H11" s="2">
        <v>1</v>
      </c>
      <c r="I11" s="2" t="s">
        <v>594</v>
      </c>
      <c r="J11" s="2" t="s">
        <v>66</v>
      </c>
      <c r="K11" s="2" t="s">
        <v>64</v>
      </c>
    </row>
    <row r="12" spans="1:11" ht="20" x14ac:dyDescent="0.35">
      <c r="A12" s="2">
        <f t="shared" si="0"/>
        <v>6</v>
      </c>
      <c r="B12" s="4" t="s">
        <v>479</v>
      </c>
      <c r="C12" s="2" t="s">
        <v>8</v>
      </c>
      <c r="D12" s="2" t="s">
        <v>26</v>
      </c>
      <c r="E12" s="2" t="s">
        <v>590</v>
      </c>
      <c r="F12" s="2" t="s">
        <v>643</v>
      </c>
      <c r="G12" s="2" t="s">
        <v>591</v>
      </c>
      <c r="H12" s="2">
        <v>1</v>
      </c>
      <c r="I12" s="2" t="s">
        <v>594</v>
      </c>
      <c r="J12" s="2" t="s">
        <v>66</v>
      </c>
      <c r="K12" s="2" t="s">
        <v>64</v>
      </c>
    </row>
    <row r="13" spans="1:11" ht="20" x14ac:dyDescent="0.35">
      <c r="A13" s="2">
        <f t="shared" si="0"/>
        <v>7</v>
      </c>
      <c r="B13" s="4" t="s">
        <v>378</v>
      </c>
      <c r="C13" s="2" t="s">
        <v>57</v>
      </c>
      <c r="D13" s="2" t="s">
        <v>26</v>
      </c>
      <c r="E13" s="2" t="s">
        <v>590</v>
      </c>
      <c r="F13" s="2" t="s">
        <v>644</v>
      </c>
      <c r="G13" s="2" t="s">
        <v>591</v>
      </c>
      <c r="H13" s="2">
        <v>1</v>
      </c>
      <c r="I13" s="2" t="s">
        <v>594</v>
      </c>
      <c r="J13" s="2" t="s">
        <v>66</v>
      </c>
      <c r="K13" s="2" t="s">
        <v>64</v>
      </c>
    </row>
    <row r="14" spans="1:11" ht="20" x14ac:dyDescent="0.35">
      <c r="A14" s="2">
        <f t="shared" si="0"/>
        <v>8</v>
      </c>
      <c r="B14" s="4" t="s">
        <v>190</v>
      </c>
      <c r="C14" s="2" t="s">
        <v>57</v>
      </c>
      <c r="D14" s="2" t="s">
        <v>26</v>
      </c>
      <c r="E14" s="2" t="s">
        <v>590</v>
      </c>
      <c r="F14" s="2" t="s">
        <v>645</v>
      </c>
      <c r="G14" s="2" t="s">
        <v>591</v>
      </c>
      <c r="H14" s="2">
        <v>1</v>
      </c>
      <c r="I14" s="2" t="s">
        <v>594</v>
      </c>
      <c r="J14" s="2" t="s">
        <v>66</v>
      </c>
      <c r="K14" s="2" t="s">
        <v>64</v>
      </c>
    </row>
    <row r="15" spans="1:11" ht="20" x14ac:dyDescent="0.35">
      <c r="A15" s="2">
        <f t="shared" si="0"/>
        <v>9</v>
      </c>
      <c r="B15" s="4" t="s">
        <v>180</v>
      </c>
      <c r="C15" s="2" t="s">
        <v>57</v>
      </c>
      <c r="D15" s="2" t="s">
        <v>26</v>
      </c>
      <c r="E15" s="2" t="s">
        <v>590</v>
      </c>
      <c r="F15" s="2" t="s">
        <v>646</v>
      </c>
      <c r="G15" s="2" t="s">
        <v>591</v>
      </c>
      <c r="H15" s="2">
        <v>1</v>
      </c>
      <c r="I15" s="2" t="s">
        <v>594</v>
      </c>
      <c r="J15" s="2" t="s">
        <v>66</v>
      </c>
      <c r="K15" s="2" t="s">
        <v>64</v>
      </c>
    </row>
    <row r="16" spans="1:11" ht="20" x14ac:dyDescent="0.35">
      <c r="A16" s="2">
        <f t="shared" si="0"/>
        <v>10</v>
      </c>
      <c r="B16" s="4" t="s">
        <v>161</v>
      </c>
      <c r="C16" s="2" t="s">
        <v>57</v>
      </c>
      <c r="D16" s="2" t="s">
        <v>19</v>
      </c>
      <c r="E16" s="2" t="s">
        <v>590</v>
      </c>
      <c r="F16" s="2" t="s">
        <v>647</v>
      </c>
      <c r="G16" s="2" t="s">
        <v>591</v>
      </c>
      <c r="H16" s="2">
        <v>1</v>
      </c>
      <c r="I16" s="2" t="s">
        <v>594</v>
      </c>
      <c r="J16" s="2" t="s">
        <v>66</v>
      </c>
      <c r="K16" s="2" t="s">
        <v>64</v>
      </c>
    </row>
    <row r="17" spans="1:11" ht="20" x14ac:dyDescent="0.35">
      <c r="A17" s="2">
        <f t="shared" si="0"/>
        <v>11</v>
      </c>
      <c r="B17" s="4" t="s">
        <v>322</v>
      </c>
      <c r="C17" s="2" t="s">
        <v>57</v>
      </c>
      <c r="D17" s="2" t="s">
        <v>26</v>
      </c>
      <c r="E17" s="2" t="s">
        <v>590</v>
      </c>
      <c r="F17" s="2" t="s">
        <v>648</v>
      </c>
      <c r="G17" s="2" t="s">
        <v>591</v>
      </c>
      <c r="H17" s="2">
        <v>1</v>
      </c>
      <c r="I17" s="2" t="s">
        <v>594</v>
      </c>
      <c r="J17" s="2" t="s">
        <v>66</v>
      </c>
      <c r="K17" s="2" t="s">
        <v>64</v>
      </c>
    </row>
    <row r="18" spans="1:11" ht="20" x14ac:dyDescent="0.35">
      <c r="A18" s="2">
        <f t="shared" si="0"/>
        <v>12</v>
      </c>
      <c r="B18" s="4" t="s">
        <v>313</v>
      </c>
      <c r="C18" s="2" t="s">
        <v>57</v>
      </c>
      <c r="D18" s="2" t="s">
        <v>26</v>
      </c>
      <c r="E18" s="2" t="s">
        <v>590</v>
      </c>
      <c r="F18" s="2" t="s">
        <v>649</v>
      </c>
      <c r="G18" s="2" t="s">
        <v>591</v>
      </c>
      <c r="H18" s="2">
        <v>1</v>
      </c>
      <c r="I18" s="2" t="s">
        <v>594</v>
      </c>
      <c r="J18" s="2" t="s">
        <v>66</v>
      </c>
      <c r="K18" s="2" t="s">
        <v>64</v>
      </c>
    </row>
    <row r="19" spans="1:11" ht="20" x14ac:dyDescent="0.35">
      <c r="A19" s="2">
        <f t="shared" si="0"/>
        <v>13</v>
      </c>
      <c r="B19" s="4" t="s">
        <v>500</v>
      </c>
      <c r="C19" s="2" t="s">
        <v>57</v>
      </c>
      <c r="D19" s="2" t="s">
        <v>26</v>
      </c>
      <c r="E19" s="2" t="s">
        <v>590</v>
      </c>
      <c r="F19" s="2" t="s">
        <v>650</v>
      </c>
      <c r="G19" s="2" t="s">
        <v>591</v>
      </c>
      <c r="H19" s="2">
        <v>1</v>
      </c>
      <c r="I19" s="2" t="s">
        <v>594</v>
      </c>
      <c r="J19" s="2" t="s">
        <v>66</v>
      </c>
      <c r="K19" s="2" t="s">
        <v>64</v>
      </c>
    </row>
    <row r="20" spans="1:11" ht="20" x14ac:dyDescent="0.35">
      <c r="A20" s="332" t="s">
        <v>625</v>
      </c>
      <c r="B20" s="333"/>
      <c r="C20" s="333"/>
      <c r="D20" s="333"/>
      <c r="E20" s="333"/>
      <c r="F20" s="333"/>
      <c r="G20" s="334"/>
      <c r="H20" s="259">
        <f>SUM(H7:H19)</f>
        <v>13</v>
      </c>
      <c r="I20" s="2"/>
      <c r="J20" s="2"/>
      <c r="K20" s="2"/>
    </row>
  </sheetData>
  <mergeCells count="2">
    <mergeCell ref="A20:G20"/>
    <mergeCell ref="A6:G6"/>
  </mergeCells>
  <phoneticPr fontId="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4CC28-1B45-4674-AABC-EDD6049C2226}">
  <sheetPr>
    <tabColor rgb="FF92D050"/>
  </sheetPr>
  <dimension ref="A1:L62"/>
  <sheetViews>
    <sheetView topLeftCell="D59" workbookViewId="0">
      <selection activeCell="K78" sqref="K78"/>
    </sheetView>
  </sheetViews>
  <sheetFormatPr defaultColWidth="8.90625" defaultRowHeight="14.5" x14ac:dyDescent="0.35"/>
  <cols>
    <col min="1" max="1" width="5.36328125" style="13" customWidth="1"/>
    <col min="2" max="2" width="13.6328125" style="13" customWidth="1"/>
    <col min="3" max="3" width="8.90625" style="13"/>
    <col min="4" max="4" width="13.6328125" style="13" customWidth="1"/>
    <col min="5" max="5" width="20.1796875" style="13" customWidth="1"/>
    <col min="6" max="6" width="13.1796875" style="13" customWidth="1"/>
    <col min="7" max="7" width="8.90625" style="13"/>
    <col min="8" max="8" width="13.54296875" style="13" customWidth="1"/>
    <col min="9" max="9" width="12.36328125" style="13" customWidth="1"/>
    <col min="10" max="10" width="25.453125" style="13" customWidth="1"/>
    <col min="11" max="11" width="19.08984375" style="13" customWidth="1"/>
    <col min="12" max="12" width="19.81640625" style="13" customWidth="1"/>
    <col min="13" max="16384" width="8.90625" style="13"/>
  </cols>
  <sheetData>
    <row r="1" spans="1:12" ht="20" x14ac:dyDescent="0.35">
      <c r="A1" s="3" t="s">
        <v>0</v>
      </c>
      <c r="B1" s="3" t="s">
        <v>1</v>
      </c>
      <c r="C1" s="3" t="s">
        <v>2</v>
      </c>
      <c r="D1" s="3" t="s">
        <v>3</v>
      </c>
      <c r="E1" s="3" t="s">
        <v>21</v>
      </c>
      <c r="F1" s="3" t="s">
        <v>549</v>
      </c>
      <c r="G1" s="3" t="s">
        <v>550</v>
      </c>
      <c r="H1" s="3" t="s">
        <v>551</v>
      </c>
      <c r="I1" s="3" t="s">
        <v>4</v>
      </c>
      <c r="J1" s="3" t="s">
        <v>5</v>
      </c>
      <c r="K1" s="3" t="s">
        <v>12</v>
      </c>
      <c r="L1" s="3" t="s">
        <v>6</v>
      </c>
    </row>
    <row r="2" spans="1:12" ht="20" x14ac:dyDescent="0.35">
      <c r="A2" s="2">
        <v>1</v>
      </c>
      <c r="B2" s="2" t="s">
        <v>607</v>
      </c>
      <c r="C2" s="2" t="s">
        <v>598</v>
      </c>
      <c r="D2" s="2" t="s">
        <v>19</v>
      </c>
      <c r="E2" s="2" t="s">
        <v>395</v>
      </c>
      <c r="F2" s="2"/>
      <c r="G2" s="39">
        <v>900</v>
      </c>
      <c r="H2" s="2" t="s">
        <v>581</v>
      </c>
      <c r="I2" s="2">
        <v>2</v>
      </c>
      <c r="J2" s="2" t="s">
        <v>10</v>
      </c>
      <c r="K2" s="2" t="s">
        <v>11</v>
      </c>
      <c r="L2" s="2" t="s">
        <v>22</v>
      </c>
    </row>
    <row r="3" spans="1:12" ht="20" x14ac:dyDescent="0.35">
      <c r="A3" s="2">
        <f>+A2+1</f>
        <v>2</v>
      </c>
      <c r="B3" s="2" t="s">
        <v>606</v>
      </c>
      <c r="C3" s="2" t="s">
        <v>598</v>
      </c>
      <c r="D3" s="2" t="s">
        <v>19</v>
      </c>
      <c r="E3" s="2" t="s">
        <v>395</v>
      </c>
      <c r="F3" s="2"/>
      <c r="G3" s="39">
        <v>900</v>
      </c>
      <c r="H3" s="2" t="s">
        <v>581</v>
      </c>
      <c r="I3" s="2">
        <v>2</v>
      </c>
      <c r="J3" s="2" t="s">
        <v>10</v>
      </c>
      <c r="K3" s="2" t="s">
        <v>11</v>
      </c>
      <c r="L3" s="2" t="s">
        <v>22</v>
      </c>
    </row>
    <row r="4" spans="1:12" ht="20" x14ac:dyDescent="0.35">
      <c r="A4" s="2">
        <f t="shared" ref="A4:A61" si="0">+A3+1</f>
        <v>3</v>
      </c>
      <c r="B4" s="2" t="s">
        <v>605</v>
      </c>
      <c r="C4" s="2" t="s">
        <v>598</v>
      </c>
      <c r="D4" s="2" t="s">
        <v>19</v>
      </c>
      <c r="E4" s="2" t="s">
        <v>395</v>
      </c>
      <c r="F4" s="2"/>
      <c r="G4" s="39">
        <v>900</v>
      </c>
      <c r="H4" s="2" t="s">
        <v>581</v>
      </c>
      <c r="I4" s="2">
        <v>2</v>
      </c>
      <c r="J4" s="2" t="s">
        <v>10</v>
      </c>
      <c r="K4" s="2" t="s">
        <v>11</v>
      </c>
      <c r="L4" s="2" t="s">
        <v>22</v>
      </c>
    </row>
    <row r="5" spans="1:12" ht="20" x14ac:dyDescent="0.35">
      <c r="A5" s="2">
        <f t="shared" si="0"/>
        <v>4</v>
      </c>
      <c r="B5" s="2" t="s">
        <v>604</v>
      </c>
      <c r="C5" s="2" t="s">
        <v>598</v>
      </c>
      <c r="D5" s="2" t="s">
        <v>19</v>
      </c>
      <c r="E5" s="2" t="s">
        <v>395</v>
      </c>
      <c r="F5" s="2"/>
      <c r="G5" s="39">
        <v>900</v>
      </c>
      <c r="H5" s="2" t="s">
        <v>581</v>
      </c>
      <c r="I5" s="2">
        <v>2</v>
      </c>
      <c r="J5" s="2" t="s">
        <v>10</v>
      </c>
      <c r="K5" s="2" t="s">
        <v>11</v>
      </c>
      <c r="L5" s="2" t="s">
        <v>22</v>
      </c>
    </row>
    <row r="6" spans="1:12" ht="20" x14ac:dyDescent="0.35">
      <c r="A6" s="2">
        <f t="shared" si="0"/>
        <v>5</v>
      </c>
      <c r="B6" s="4" t="s">
        <v>530</v>
      </c>
      <c r="C6" s="2" t="s">
        <v>57</v>
      </c>
      <c r="D6" s="2" t="s">
        <v>19</v>
      </c>
      <c r="E6" s="2" t="s">
        <v>395</v>
      </c>
      <c r="F6" s="2"/>
      <c r="G6" s="39">
        <v>900</v>
      </c>
      <c r="H6" s="2" t="s">
        <v>581</v>
      </c>
      <c r="I6" s="2">
        <v>1</v>
      </c>
      <c r="J6" s="2" t="s">
        <v>10</v>
      </c>
      <c r="K6" s="2" t="s">
        <v>11</v>
      </c>
      <c r="L6" s="2" t="s">
        <v>22</v>
      </c>
    </row>
    <row r="7" spans="1:12" ht="20" x14ac:dyDescent="0.35">
      <c r="A7" s="2">
        <f t="shared" si="0"/>
        <v>6</v>
      </c>
      <c r="B7" s="2" t="s">
        <v>61</v>
      </c>
      <c r="C7" s="2" t="s">
        <v>598</v>
      </c>
      <c r="D7" s="2" t="s">
        <v>19</v>
      </c>
      <c r="E7" s="2" t="s">
        <v>395</v>
      </c>
      <c r="F7" s="2"/>
      <c r="G7" s="39">
        <v>900</v>
      </c>
      <c r="H7" s="2" t="s">
        <v>581</v>
      </c>
      <c r="I7" s="2">
        <v>2</v>
      </c>
      <c r="J7" s="2" t="s">
        <v>10</v>
      </c>
      <c r="K7" s="2" t="s">
        <v>11</v>
      </c>
      <c r="L7" s="2" t="s">
        <v>22</v>
      </c>
    </row>
    <row r="8" spans="1:12" ht="20" x14ac:dyDescent="0.35">
      <c r="A8" s="2">
        <f t="shared" si="0"/>
        <v>7</v>
      </c>
      <c r="B8" s="4" t="s">
        <v>525</v>
      </c>
      <c r="C8" s="2" t="s">
        <v>57</v>
      </c>
      <c r="D8" s="2" t="s">
        <v>19</v>
      </c>
      <c r="E8" s="2" t="s">
        <v>395</v>
      </c>
      <c r="F8" s="2"/>
      <c r="G8" s="39">
        <v>900</v>
      </c>
      <c r="H8" s="2" t="s">
        <v>581</v>
      </c>
      <c r="I8" s="2">
        <v>1</v>
      </c>
      <c r="J8" s="2" t="s">
        <v>10</v>
      </c>
      <c r="K8" s="2" t="s">
        <v>11</v>
      </c>
      <c r="L8" s="2" t="s">
        <v>22</v>
      </c>
    </row>
    <row r="9" spans="1:12" ht="20" x14ac:dyDescent="0.35">
      <c r="A9" s="2">
        <f t="shared" si="0"/>
        <v>8</v>
      </c>
      <c r="B9" s="4" t="s">
        <v>608</v>
      </c>
      <c r="C9" s="2" t="s">
        <v>8</v>
      </c>
      <c r="D9" s="2" t="s">
        <v>19</v>
      </c>
      <c r="E9" s="2" t="s">
        <v>395</v>
      </c>
      <c r="F9" s="2"/>
      <c r="G9" s="39">
        <v>900</v>
      </c>
      <c r="H9" s="2" t="s">
        <v>581</v>
      </c>
      <c r="I9" s="2">
        <v>1</v>
      </c>
      <c r="J9" s="2" t="s">
        <v>10</v>
      </c>
      <c r="K9" s="2" t="s">
        <v>11</v>
      </c>
      <c r="L9" s="2" t="s">
        <v>22</v>
      </c>
    </row>
    <row r="10" spans="1:12" ht="20" x14ac:dyDescent="0.35">
      <c r="A10" s="2">
        <f t="shared" si="0"/>
        <v>9</v>
      </c>
      <c r="B10" s="4" t="s">
        <v>169</v>
      </c>
      <c r="C10" s="2" t="s">
        <v>57</v>
      </c>
      <c r="D10" s="2" t="s">
        <v>19</v>
      </c>
      <c r="E10" s="2" t="s">
        <v>395</v>
      </c>
      <c r="F10" s="2"/>
      <c r="G10" s="39">
        <v>900</v>
      </c>
      <c r="H10" s="2" t="s">
        <v>581</v>
      </c>
      <c r="I10" s="2">
        <v>1</v>
      </c>
      <c r="J10" s="2" t="s">
        <v>10</v>
      </c>
      <c r="K10" s="2" t="s">
        <v>11</v>
      </c>
      <c r="L10" s="2" t="s">
        <v>22</v>
      </c>
    </row>
    <row r="11" spans="1:12" ht="20" x14ac:dyDescent="0.35">
      <c r="A11" s="2">
        <f t="shared" si="0"/>
        <v>10</v>
      </c>
      <c r="B11" s="4" t="s">
        <v>130</v>
      </c>
      <c r="C11" s="2" t="s">
        <v>598</v>
      </c>
      <c r="D11" s="2" t="s">
        <v>19</v>
      </c>
      <c r="E11" s="2" t="s">
        <v>395</v>
      </c>
      <c r="F11" s="2"/>
      <c r="G11" s="39">
        <v>900</v>
      </c>
      <c r="H11" s="2" t="s">
        <v>581</v>
      </c>
      <c r="I11" s="2">
        <v>2</v>
      </c>
      <c r="J11" s="2" t="s">
        <v>10</v>
      </c>
      <c r="K11" s="2" t="s">
        <v>11</v>
      </c>
      <c r="L11" s="2" t="s">
        <v>22</v>
      </c>
    </row>
    <row r="12" spans="1:12" ht="20" x14ac:dyDescent="0.35">
      <c r="A12" s="2">
        <f t="shared" si="0"/>
        <v>11</v>
      </c>
      <c r="B12" s="4" t="s">
        <v>603</v>
      </c>
      <c r="C12" s="2" t="s">
        <v>598</v>
      </c>
      <c r="D12" s="2" t="s">
        <v>19</v>
      </c>
      <c r="E12" s="2" t="s">
        <v>395</v>
      </c>
      <c r="F12" s="2"/>
      <c r="G12" s="39">
        <v>900</v>
      </c>
      <c r="H12" s="2" t="s">
        <v>581</v>
      </c>
      <c r="I12" s="2">
        <v>2</v>
      </c>
      <c r="J12" s="2" t="s">
        <v>10</v>
      </c>
      <c r="K12" s="2" t="s">
        <v>11</v>
      </c>
      <c r="L12" s="2" t="s">
        <v>22</v>
      </c>
    </row>
    <row r="13" spans="1:12" ht="20" x14ac:dyDescent="0.35">
      <c r="A13" s="2">
        <f t="shared" si="0"/>
        <v>12</v>
      </c>
      <c r="B13" s="4" t="s">
        <v>609</v>
      </c>
      <c r="C13" s="2" t="s">
        <v>598</v>
      </c>
      <c r="D13" s="2" t="s">
        <v>19</v>
      </c>
      <c r="E13" s="2" t="s">
        <v>395</v>
      </c>
      <c r="F13" s="2"/>
      <c r="G13" s="39">
        <v>900</v>
      </c>
      <c r="H13" s="2" t="s">
        <v>581</v>
      </c>
      <c r="I13" s="2">
        <v>2</v>
      </c>
      <c r="J13" s="2" t="s">
        <v>10</v>
      </c>
      <c r="K13" s="2" t="s">
        <v>11</v>
      </c>
      <c r="L13" s="2" t="s">
        <v>22</v>
      </c>
    </row>
    <row r="14" spans="1:12" ht="20" x14ac:dyDescent="0.35">
      <c r="A14" s="2">
        <f t="shared" si="0"/>
        <v>13</v>
      </c>
      <c r="B14" s="4" t="s">
        <v>342</v>
      </c>
      <c r="C14" s="2" t="s">
        <v>598</v>
      </c>
      <c r="D14" s="2" t="s">
        <v>19</v>
      </c>
      <c r="E14" s="2" t="s">
        <v>395</v>
      </c>
      <c r="F14" s="2"/>
      <c r="G14" s="39">
        <v>900</v>
      </c>
      <c r="H14" s="2" t="s">
        <v>581</v>
      </c>
      <c r="I14" s="2">
        <v>2</v>
      </c>
      <c r="J14" s="2" t="s">
        <v>10</v>
      </c>
      <c r="K14" s="2" t="s">
        <v>11</v>
      </c>
      <c r="L14" s="2" t="s">
        <v>22</v>
      </c>
    </row>
    <row r="15" spans="1:12" ht="20" x14ac:dyDescent="0.35">
      <c r="A15" s="2">
        <f t="shared" si="0"/>
        <v>14</v>
      </c>
      <c r="B15" s="4" t="s">
        <v>341</v>
      </c>
      <c r="C15" s="2" t="s">
        <v>598</v>
      </c>
      <c r="D15" s="2" t="s">
        <v>19</v>
      </c>
      <c r="E15" s="2" t="s">
        <v>395</v>
      </c>
      <c r="F15" s="2"/>
      <c r="G15" s="39">
        <v>900</v>
      </c>
      <c r="H15" s="2" t="s">
        <v>581</v>
      </c>
      <c r="I15" s="2">
        <v>2</v>
      </c>
      <c r="J15" s="2" t="s">
        <v>10</v>
      </c>
      <c r="K15" s="2" t="s">
        <v>11</v>
      </c>
      <c r="L15" s="2" t="s">
        <v>22</v>
      </c>
    </row>
    <row r="16" spans="1:12" ht="20" x14ac:dyDescent="0.35">
      <c r="A16" s="2">
        <f t="shared" si="0"/>
        <v>15</v>
      </c>
      <c r="B16" s="4" t="s">
        <v>340</v>
      </c>
      <c r="C16" s="2" t="s">
        <v>598</v>
      </c>
      <c r="D16" s="2" t="s">
        <v>19</v>
      </c>
      <c r="E16" s="2" t="s">
        <v>395</v>
      </c>
      <c r="F16" s="2"/>
      <c r="G16" s="39">
        <v>900</v>
      </c>
      <c r="H16" s="2" t="s">
        <v>581</v>
      </c>
      <c r="I16" s="2">
        <v>2</v>
      </c>
      <c r="J16" s="2" t="s">
        <v>10</v>
      </c>
      <c r="K16" s="2" t="s">
        <v>11</v>
      </c>
      <c r="L16" s="2" t="s">
        <v>22</v>
      </c>
    </row>
    <row r="17" spans="1:12" ht="20" x14ac:dyDescent="0.35">
      <c r="A17" s="2">
        <f t="shared" si="0"/>
        <v>16</v>
      </c>
      <c r="B17" s="4" t="s">
        <v>599</v>
      </c>
      <c r="C17" s="2" t="s">
        <v>598</v>
      </c>
      <c r="D17" s="2" t="s">
        <v>19</v>
      </c>
      <c r="E17" s="2" t="s">
        <v>395</v>
      </c>
      <c r="F17" s="2"/>
      <c r="G17" s="39">
        <v>900</v>
      </c>
      <c r="H17" s="2" t="s">
        <v>581</v>
      </c>
      <c r="I17" s="2">
        <v>2</v>
      </c>
      <c r="J17" s="2" t="s">
        <v>10</v>
      </c>
      <c r="K17" s="2" t="s">
        <v>11</v>
      </c>
      <c r="L17" s="2" t="s">
        <v>22</v>
      </c>
    </row>
    <row r="18" spans="1:12" ht="20" x14ac:dyDescent="0.35">
      <c r="A18" s="2">
        <f t="shared" si="0"/>
        <v>17</v>
      </c>
      <c r="B18" s="4" t="s">
        <v>337</v>
      </c>
      <c r="C18" s="2" t="s">
        <v>598</v>
      </c>
      <c r="D18" s="2" t="s">
        <v>19</v>
      </c>
      <c r="E18" s="2" t="s">
        <v>395</v>
      </c>
      <c r="F18" s="2"/>
      <c r="G18" s="39">
        <v>900</v>
      </c>
      <c r="H18" s="2" t="s">
        <v>581</v>
      </c>
      <c r="I18" s="2">
        <v>2</v>
      </c>
      <c r="J18" s="2" t="s">
        <v>10</v>
      </c>
      <c r="K18" s="2" t="s">
        <v>11</v>
      </c>
      <c r="L18" s="2" t="s">
        <v>22</v>
      </c>
    </row>
    <row r="19" spans="1:12" ht="20" x14ac:dyDescent="0.35">
      <c r="A19" s="2">
        <f t="shared" si="0"/>
        <v>18</v>
      </c>
      <c r="B19" s="4" t="s">
        <v>265</v>
      </c>
      <c r="C19" s="2" t="s">
        <v>598</v>
      </c>
      <c r="D19" s="2" t="s">
        <v>19</v>
      </c>
      <c r="E19" s="2" t="s">
        <v>395</v>
      </c>
      <c r="F19" s="2"/>
      <c r="G19" s="39">
        <v>900</v>
      </c>
      <c r="H19" s="2" t="s">
        <v>581</v>
      </c>
      <c r="I19" s="2">
        <v>2</v>
      </c>
      <c r="J19" s="2" t="s">
        <v>10</v>
      </c>
      <c r="K19" s="2" t="s">
        <v>11</v>
      </c>
      <c r="L19" s="2" t="s">
        <v>22</v>
      </c>
    </row>
    <row r="20" spans="1:12" ht="20" x14ac:dyDescent="0.35">
      <c r="A20" s="2">
        <f t="shared" si="0"/>
        <v>19</v>
      </c>
      <c r="B20" s="4" t="s">
        <v>266</v>
      </c>
      <c r="C20" s="2" t="s">
        <v>598</v>
      </c>
      <c r="D20" s="2" t="s">
        <v>19</v>
      </c>
      <c r="E20" s="2" t="s">
        <v>395</v>
      </c>
      <c r="F20" s="2"/>
      <c r="G20" s="39">
        <v>900</v>
      </c>
      <c r="H20" s="2" t="s">
        <v>581</v>
      </c>
      <c r="I20" s="2">
        <v>2</v>
      </c>
      <c r="J20" s="2" t="s">
        <v>10</v>
      </c>
      <c r="K20" s="2" t="s">
        <v>11</v>
      </c>
      <c r="L20" s="2" t="s">
        <v>22</v>
      </c>
    </row>
    <row r="21" spans="1:12" ht="20" x14ac:dyDescent="0.35">
      <c r="A21" s="2">
        <f t="shared" si="0"/>
        <v>20</v>
      </c>
      <c r="B21" s="4" t="s">
        <v>600</v>
      </c>
      <c r="C21" s="2" t="s">
        <v>598</v>
      </c>
      <c r="D21" s="2" t="s">
        <v>19</v>
      </c>
      <c r="E21" s="2" t="s">
        <v>395</v>
      </c>
      <c r="F21" s="2"/>
      <c r="G21" s="39">
        <v>900</v>
      </c>
      <c r="H21" s="2" t="s">
        <v>581</v>
      </c>
      <c r="I21" s="2">
        <v>2</v>
      </c>
      <c r="J21" s="2" t="s">
        <v>10</v>
      </c>
      <c r="K21" s="2" t="s">
        <v>11</v>
      </c>
      <c r="L21" s="2" t="s">
        <v>22</v>
      </c>
    </row>
    <row r="22" spans="1:12" ht="20" x14ac:dyDescent="0.35">
      <c r="A22" s="2">
        <f t="shared" si="0"/>
        <v>21</v>
      </c>
      <c r="B22" s="4" t="s">
        <v>271</v>
      </c>
      <c r="C22" s="2" t="s">
        <v>598</v>
      </c>
      <c r="D22" s="2" t="s">
        <v>19</v>
      </c>
      <c r="E22" s="2" t="s">
        <v>395</v>
      </c>
      <c r="F22" s="2"/>
      <c r="G22" s="39">
        <v>900</v>
      </c>
      <c r="H22" s="2" t="s">
        <v>581</v>
      </c>
      <c r="I22" s="2">
        <v>2</v>
      </c>
      <c r="J22" s="2" t="s">
        <v>10</v>
      </c>
      <c r="K22" s="2" t="s">
        <v>11</v>
      </c>
      <c r="L22" s="2" t="s">
        <v>22</v>
      </c>
    </row>
    <row r="23" spans="1:12" ht="20" x14ac:dyDescent="0.35">
      <c r="A23" s="2">
        <f t="shared" si="0"/>
        <v>22</v>
      </c>
      <c r="B23" s="4" t="s">
        <v>329</v>
      </c>
      <c r="C23" s="2" t="s">
        <v>598</v>
      </c>
      <c r="D23" s="2" t="s">
        <v>19</v>
      </c>
      <c r="E23" s="2" t="s">
        <v>395</v>
      </c>
      <c r="F23" s="2"/>
      <c r="G23" s="39">
        <v>900</v>
      </c>
      <c r="H23" s="2" t="s">
        <v>581</v>
      </c>
      <c r="I23" s="2">
        <v>2</v>
      </c>
      <c r="J23" s="2" t="s">
        <v>10</v>
      </c>
      <c r="K23" s="2" t="s">
        <v>11</v>
      </c>
      <c r="L23" s="2" t="s">
        <v>22</v>
      </c>
    </row>
    <row r="24" spans="1:12" ht="20" x14ac:dyDescent="0.35">
      <c r="A24" s="2">
        <f t="shared" si="0"/>
        <v>23</v>
      </c>
      <c r="B24" s="4" t="s">
        <v>273</v>
      </c>
      <c r="C24" s="2" t="s">
        <v>598</v>
      </c>
      <c r="D24" s="2" t="s">
        <v>19</v>
      </c>
      <c r="E24" s="2" t="s">
        <v>395</v>
      </c>
      <c r="F24" s="2"/>
      <c r="G24" s="39">
        <v>900</v>
      </c>
      <c r="H24" s="2" t="s">
        <v>581</v>
      </c>
      <c r="I24" s="2">
        <v>2</v>
      </c>
      <c r="J24" s="2" t="s">
        <v>10</v>
      </c>
      <c r="K24" s="2" t="s">
        <v>11</v>
      </c>
      <c r="L24" s="2" t="s">
        <v>22</v>
      </c>
    </row>
    <row r="25" spans="1:12" ht="20" x14ac:dyDescent="0.35">
      <c r="A25" s="2">
        <f t="shared" si="0"/>
        <v>24</v>
      </c>
      <c r="B25" s="4" t="s">
        <v>601</v>
      </c>
      <c r="C25" s="2" t="s">
        <v>598</v>
      </c>
      <c r="D25" s="2" t="s">
        <v>19</v>
      </c>
      <c r="E25" s="2" t="s">
        <v>395</v>
      </c>
      <c r="F25" s="2"/>
      <c r="G25" s="39">
        <v>900</v>
      </c>
      <c r="H25" s="2" t="s">
        <v>581</v>
      </c>
      <c r="I25" s="2">
        <v>2</v>
      </c>
      <c r="J25" s="2" t="s">
        <v>10</v>
      </c>
      <c r="K25" s="2" t="s">
        <v>11</v>
      </c>
      <c r="L25" s="2" t="s">
        <v>22</v>
      </c>
    </row>
    <row r="26" spans="1:12" ht="20" x14ac:dyDescent="0.35">
      <c r="A26" s="2">
        <f t="shared" si="0"/>
        <v>25</v>
      </c>
      <c r="B26" s="4" t="s">
        <v>291</v>
      </c>
      <c r="C26" s="2" t="s">
        <v>598</v>
      </c>
      <c r="D26" s="2" t="s">
        <v>19</v>
      </c>
      <c r="E26" s="2" t="s">
        <v>395</v>
      </c>
      <c r="F26" s="2"/>
      <c r="G26" s="39">
        <v>900</v>
      </c>
      <c r="H26" s="2" t="s">
        <v>581</v>
      </c>
      <c r="I26" s="2">
        <v>2</v>
      </c>
      <c r="J26" s="2" t="s">
        <v>10</v>
      </c>
      <c r="K26" s="2" t="s">
        <v>11</v>
      </c>
      <c r="L26" s="2" t="s">
        <v>22</v>
      </c>
    </row>
    <row r="27" spans="1:12" ht="20" x14ac:dyDescent="0.35">
      <c r="A27" s="2">
        <f t="shared" si="0"/>
        <v>26</v>
      </c>
      <c r="B27" s="4" t="s">
        <v>602</v>
      </c>
      <c r="C27" s="2" t="s">
        <v>598</v>
      </c>
      <c r="D27" s="2" t="s">
        <v>19</v>
      </c>
      <c r="E27" s="2" t="s">
        <v>395</v>
      </c>
      <c r="F27" s="2"/>
      <c r="G27" s="39">
        <v>900</v>
      </c>
      <c r="H27" s="2" t="s">
        <v>581</v>
      </c>
      <c r="I27" s="2">
        <v>2</v>
      </c>
      <c r="J27" s="2" t="s">
        <v>10</v>
      </c>
      <c r="K27" s="2" t="s">
        <v>11</v>
      </c>
      <c r="L27" s="2" t="s">
        <v>22</v>
      </c>
    </row>
    <row r="28" spans="1:12" ht="20" x14ac:dyDescent="0.35">
      <c r="A28" s="2">
        <f t="shared" si="0"/>
        <v>27</v>
      </c>
      <c r="B28" s="4" t="s">
        <v>399</v>
      </c>
      <c r="C28" s="2" t="s">
        <v>57</v>
      </c>
      <c r="D28" s="2" t="s">
        <v>19</v>
      </c>
      <c r="E28" s="2" t="s">
        <v>395</v>
      </c>
      <c r="F28" s="2"/>
      <c r="G28" s="39">
        <v>900</v>
      </c>
      <c r="H28" s="2" t="s">
        <v>581</v>
      </c>
      <c r="I28" s="2">
        <v>1</v>
      </c>
      <c r="J28" s="2" t="s">
        <v>10</v>
      </c>
      <c r="K28" s="2" t="s">
        <v>11</v>
      </c>
      <c r="L28" s="2" t="s">
        <v>22</v>
      </c>
    </row>
    <row r="29" spans="1:12" ht="20" x14ac:dyDescent="0.35">
      <c r="A29" s="2">
        <f t="shared" si="0"/>
        <v>28</v>
      </c>
      <c r="B29" s="4" t="s">
        <v>400</v>
      </c>
      <c r="C29" s="2" t="s">
        <v>8</v>
      </c>
      <c r="D29" s="2" t="s">
        <v>19</v>
      </c>
      <c r="E29" s="2" t="s">
        <v>395</v>
      </c>
      <c r="F29" s="2"/>
      <c r="G29" s="39">
        <v>900</v>
      </c>
      <c r="H29" s="2" t="s">
        <v>581</v>
      </c>
      <c r="I29" s="2">
        <v>1</v>
      </c>
      <c r="J29" s="2" t="s">
        <v>10</v>
      </c>
      <c r="K29" s="2" t="s">
        <v>11</v>
      </c>
      <c r="L29" s="2" t="s">
        <v>22</v>
      </c>
    </row>
    <row r="30" spans="1:12" ht="20" x14ac:dyDescent="0.35">
      <c r="A30" s="2">
        <f t="shared" si="0"/>
        <v>29</v>
      </c>
      <c r="B30" s="4" t="s">
        <v>398</v>
      </c>
      <c r="C30" s="2" t="s">
        <v>57</v>
      </c>
      <c r="D30" s="2" t="s">
        <v>19</v>
      </c>
      <c r="E30" s="2" t="s">
        <v>395</v>
      </c>
      <c r="F30" s="2"/>
      <c r="G30" s="39">
        <v>900</v>
      </c>
      <c r="H30" s="2" t="s">
        <v>581</v>
      </c>
      <c r="I30" s="2">
        <v>1</v>
      </c>
      <c r="J30" s="2" t="s">
        <v>10</v>
      </c>
      <c r="K30" s="2" t="s">
        <v>11</v>
      </c>
      <c r="L30" s="2" t="s">
        <v>22</v>
      </c>
    </row>
    <row r="31" spans="1:12" ht="20" x14ac:dyDescent="0.35">
      <c r="A31" s="2">
        <f t="shared" si="0"/>
        <v>30</v>
      </c>
      <c r="B31" s="4" t="s">
        <v>397</v>
      </c>
      <c r="C31" s="2" t="s">
        <v>8</v>
      </c>
      <c r="D31" s="2" t="s">
        <v>19</v>
      </c>
      <c r="E31" s="2" t="s">
        <v>395</v>
      </c>
      <c r="F31" s="2"/>
      <c r="G31" s="39">
        <v>900</v>
      </c>
      <c r="H31" s="2" t="s">
        <v>581</v>
      </c>
      <c r="I31" s="2">
        <v>1</v>
      </c>
      <c r="J31" s="2" t="s">
        <v>10</v>
      </c>
      <c r="K31" s="2" t="s">
        <v>11</v>
      </c>
      <c r="L31" s="2" t="s">
        <v>22</v>
      </c>
    </row>
    <row r="32" spans="1:12" ht="20" x14ac:dyDescent="0.35">
      <c r="A32" s="2">
        <f t="shared" si="0"/>
        <v>31</v>
      </c>
      <c r="B32" s="4" t="s">
        <v>397</v>
      </c>
      <c r="C32" s="2" t="s">
        <v>57</v>
      </c>
      <c r="D32" s="2" t="s">
        <v>19</v>
      </c>
      <c r="E32" s="2" t="s">
        <v>395</v>
      </c>
      <c r="F32" s="2"/>
      <c r="G32" s="39">
        <v>900</v>
      </c>
      <c r="H32" s="2" t="s">
        <v>581</v>
      </c>
      <c r="I32" s="2">
        <v>1</v>
      </c>
      <c r="J32" s="2" t="s">
        <v>10</v>
      </c>
      <c r="K32" s="2" t="s">
        <v>11</v>
      </c>
      <c r="L32" s="2" t="s">
        <v>22</v>
      </c>
    </row>
    <row r="33" spans="1:12" ht="20" x14ac:dyDescent="0.35">
      <c r="A33" s="2">
        <f t="shared" si="0"/>
        <v>32</v>
      </c>
      <c r="B33" s="4" t="s">
        <v>403</v>
      </c>
      <c r="C33" s="2" t="s">
        <v>8</v>
      </c>
      <c r="D33" s="2" t="s">
        <v>19</v>
      </c>
      <c r="E33" s="2" t="s">
        <v>395</v>
      </c>
      <c r="F33" s="2"/>
      <c r="G33" s="39">
        <v>900</v>
      </c>
      <c r="H33" s="2" t="s">
        <v>581</v>
      </c>
      <c r="I33" s="2">
        <v>1</v>
      </c>
      <c r="J33" s="2" t="s">
        <v>10</v>
      </c>
      <c r="K33" s="2" t="s">
        <v>11</v>
      </c>
      <c r="L33" s="2" t="s">
        <v>22</v>
      </c>
    </row>
    <row r="34" spans="1:12" ht="20" x14ac:dyDescent="0.35">
      <c r="A34" s="2">
        <f t="shared" si="0"/>
        <v>33</v>
      </c>
      <c r="B34" s="4" t="s">
        <v>394</v>
      </c>
      <c r="C34" s="2" t="s">
        <v>57</v>
      </c>
      <c r="D34" s="2" t="s">
        <v>19</v>
      </c>
      <c r="E34" s="2" t="s">
        <v>395</v>
      </c>
      <c r="F34" s="2"/>
      <c r="G34" s="39">
        <v>900</v>
      </c>
      <c r="H34" s="2" t="s">
        <v>581</v>
      </c>
      <c r="I34" s="2">
        <v>1</v>
      </c>
      <c r="J34" s="2" t="s">
        <v>10</v>
      </c>
      <c r="K34" s="2" t="s">
        <v>11</v>
      </c>
      <c r="L34" s="2" t="s">
        <v>22</v>
      </c>
    </row>
    <row r="35" spans="1:12" ht="20" x14ac:dyDescent="0.35">
      <c r="A35" s="2">
        <f t="shared" si="0"/>
        <v>34</v>
      </c>
      <c r="B35" s="4" t="s">
        <v>408</v>
      </c>
      <c r="C35" s="2" t="s">
        <v>8</v>
      </c>
      <c r="D35" s="2" t="s">
        <v>19</v>
      </c>
      <c r="E35" s="2" t="s">
        <v>395</v>
      </c>
      <c r="F35" s="2"/>
      <c r="G35" s="39">
        <v>900</v>
      </c>
      <c r="H35" s="2" t="s">
        <v>581</v>
      </c>
      <c r="I35" s="2">
        <v>1</v>
      </c>
      <c r="J35" s="2" t="s">
        <v>10</v>
      </c>
      <c r="K35" s="2" t="s">
        <v>11</v>
      </c>
      <c r="L35" s="2" t="s">
        <v>22</v>
      </c>
    </row>
    <row r="36" spans="1:12" ht="20" x14ac:dyDescent="0.35">
      <c r="A36" s="2">
        <f t="shared" si="0"/>
        <v>35</v>
      </c>
      <c r="B36" s="40" t="s">
        <v>521</v>
      </c>
      <c r="C36" s="2" t="s">
        <v>57</v>
      </c>
      <c r="D36" s="8" t="s">
        <v>19</v>
      </c>
      <c r="E36" s="8" t="s">
        <v>395</v>
      </c>
      <c r="F36" s="8"/>
      <c r="G36" s="39">
        <v>900</v>
      </c>
      <c r="H36" s="2" t="s">
        <v>581</v>
      </c>
      <c r="I36" s="8">
        <v>1</v>
      </c>
      <c r="J36" s="8" t="s">
        <v>10</v>
      </c>
      <c r="K36" s="8" t="s">
        <v>11</v>
      </c>
      <c r="L36" s="8" t="s">
        <v>22</v>
      </c>
    </row>
    <row r="37" spans="1:12" ht="20" x14ac:dyDescent="0.35">
      <c r="A37" s="2">
        <f t="shared" si="0"/>
        <v>36</v>
      </c>
      <c r="B37" s="4" t="s">
        <v>411</v>
      </c>
      <c r="C37" s="2" t="s">
        <v>8</v>
      </c>
      <c r="D37" s="2" t="s">
        <v>19</v>
      </c>
      <c r="E37" s="2" t="s">
        <v>395</v>
      </c>
      <c r="F37" s="2"/>
      <c r="G37" s="39">
        <v>900</v>
      </c>
      <c r="H37" s="2" t="s">
        <v>581</v>
      </c>
      <c r="I37" s="2">
        <v>1</v>
      </c>
      <c r="J37" s="2" t="s">
        <v>10</v>
      </c>
      <c r="K37" s="2" t="s">
        <v>11</v>
      </c>
      <c r="L37" s="2" t="s">
        <v>22</v>
      </c>
    </row>
    <row r="38" spans="1:12" ht="20" x14ac:dyDescent="0.35">
      <c r="A38" s="2">
        <f t="shared" si="0"/>
        <v>37</v>
      </c>
      <c r="B38" s="4" t="s">
        <v>411</v>
      </c>
      <c r="C38" s="2" t="s">
        <v>57</v>
      </c>
      <c r="D38" s="2" t="s">
        <v>19</v>
      </c>
      <c r="E38" s="2" t="s">
        <v>395</v>
      </c>
      <c r="F38" s="2"/>
      <c r="G38" s="39">
        <v>900</v>
      </c>
      <c r="H38" s="2" t="s">
        <v>581</v>
      </c>
      <c r="I38" s="2">
        <v>1</v>
      </c>
      <c r="J38" s="2" t="s">
        <v>10</v>
      </c>
      <c r="K38" s="2" t="s">
        <v>11</v>
      </c>
      <c r="L38" s="2" t="s">
        <v>22</v>
      </c>
    </row>
    <row r="39" spans="1:12" ht="20" x14ac:dyDescent="0.35">
      <c r="A39" s="2">
        <f t="shared" si="0"/>
        <v>38</v>
      </c>
      <c r="B39" s="4" t="s">
        <v>419</v>
      </c>
      <c r="C39" s="2" t="s">
        <v>8</v>
      </c>
      <c r="D39" s="2" t="s">
        <v>19</v>
      </c>
      <c r="E39" s="2" t="s">
        <v>395</v>
      </c>
      <c r="F39" s="2"/>
      <c r="G39" s="39">
        <v>900</v>
      </c>
      <c r="H39" s="2" t="s">
        <v>581</v>
      </c>
      <c r="I39" s="2">
        <v>1</v>
      </c>
      <c r="J39" s="2" t="s">
        <v>10</v>
      </c>
      <c r="K39" s="2" t="s">
        <v>11</v>
      </c>
      <c r="L39" s="2" t="s">
        <v>22</v>
      </c>
    </row>
    <row r="40" spans="1:12" ht="20" x14ac:dyDescent="0.35">
      <c r="A40" s="2">
        <f t="shared" si="0"/>
        <v>39</v>
      </c>
      <c r="B40" s="4" t="s">
        <v>420</v>
      </c>
      <c r="C40" s="2" t="s">
        <v>8</v>
      </c>
      <c r="D40" s="2" t="s">
        <v>19</v>
      </c>
      <c r="E40" s="2" t="s">
        <v>395</v>
      </c>
      <c r="F40" s="2"/>
      <c r="G40" s="39">
        <v>900</v>
      </c>
      <c r="H40" s="2" t="s">
        <v>581</v>
      </c>
      <c r="I40" s="2">
        <v>1</v>
      </c>
      <c r="J40" s="2" t="s">
        <v>10</v>
      </c>
      <c r="K40" s="2" t="s">
        <v>11</v>
      </c>
      <c r="L40" s="2" t="s">
        <v>22</v>
      </c>
    </row>
    <row r="41" spans="1:12" ht="20" x14ac:dyDescent="0.35">
      <c r="A41" s="2">
        <f t="shared" si="0"/>
        <v>40</v>
      </c>
      <c r="B41" s="4" t="s">
        <v>420</v>
      </c>
      <c r="C41" s="2" t="s">
        <v>57</v>
      </c>
      <c r="D41" s="2" t="s">
        <v>19</v>
      </c>
      <c r="E41" s="2" t="s">
        <v>395</v>
      </c>
      <c r="F41" s="2"/>
      <c r="G41" s="39">
        <v>900</v>
      </c>
      <c r="H41" s="2" t="s">
        <v>581</v>
      </c>
      <c r="I41" s="2">
        <v>1</v>
      </c>
      <c r="J41" s="2" t="s">
        <v>10</v>
      </c>
      <c r="K41" s="2" t="s">
        <v>11</v>
      </c>
      <c r="L41" s="2" t="s">
        <v>22</v>
      </c>
    </row>
    <row r="42" spans="1:12" ht="20" x14ac:dyDescent="0.35">
      <c r="A42" s="2">
        <f t="shared" si="0"/>
        <v>41</v>
      </c>
      <c r="B42" s="4" t="s">
        <v>513</v>
      </c>
      <c r="C42" s="2" t="s">
        <v>57</v>
      </c>
      <c r="D42" s="2" t="s">
        <v>19</v>
      </c>
      <c r="E42" s="2" t="s">
        <v>395</v>
      </c>
      <c r="F42" s="2"/>
      <c r="G42" s="39">
        <v>900</v>
      </c>
      <c r="H42" s="2" t="s">
        <v>581</v>
      </c>
      <c r="I42" s="2">
        <v>1</v>
      </c>
      <c r="J42" s="2" t="s">
        <v>10</v>
      </c>
      <c r="K42" s="2" t="s">
        <v>11</v>
      </c>
      <c r="L42" s="2" t="s">
        <v>22</v>
      </c>
    </row>
    <row r="43" spans="1:12" ht="20" x14ac:dyDescent="0.35">
      <c r="A43" s="2">
        <f t="shared" si="0"/>
        <v>42</v>
      </c>
      <c r="B43" s="4" t="s">
        <v>422</v>
      </c>
      <c r="C43" s="2" t="s">
        <v>8</v>
      </c>
      <c r="D43" s="2" t="s">
        <v>19</v>
      </c>
      <c r="E43" s="2" t="s">
        <v>395</v>
      </c>
      <c r="F43" s="2"/>
      <c r="G43" s="39">
        <v>900</v>
      </c>
      <c r="H43" s="2" t="s">
        <v>581</v>
      </c>
      <c r="I43" s="2">
        <v>1</v>
      </c>
      <c r="J43" s="2" t="s">
        <v>10</v>
      </c>
      <c r="K43" s="2" t="s">
        <v>11</v>
      </c>
      <c r="L43" s="2" t="s">
        <v>22</v>
      </c>
    </row>
    <row r="44" spans="1:12" ht="20" x14ac:dyDescent="0.35">
      <c r="A44" s="2">
        <f t="shared" si="0"/>
        <v>43</v>
      </c>
      <c r="B44" s="4" t="s">
        <v>425</v>
      </c>
      <c r="C44" s="2" t="s">
        <v>8</v>
      </c>
      <c r="D44" s="2" t="s">
        <v>19</v>
      </c>
      <c r="E44" s="2" t="s">
        <v>395</v>
      </c>
      <c r="F44" s="2"/>
      <c r="G44" s="39">
        <v>900</v>
      </c>
      <c r="H44" s="2" t="s">
        <v>581</v>
      </c>
      <c r="I44" s="2">
        <v>1</v>
      </c>
      <c r="J44" s="2" t="s">
        <v>10</v>
      </c>
      <c r="K44" s="2" t="s">
        <v>11</v>
      </c>
      <c r="L44" s="2" t="s">
        <v>22</v>
      </c>
    </row>
    <row r="45" spans="1:12" ht="20" x14ac:dyDescent="0.35">
      <c r="A45" s="2">
        <f t="shared" si="0"/>
        <v>44</v>
      </c>
      <c r="B45" s="4" t="s">
        <v>509</v>
      </c>
      <c r="C45" s="2" t="s">
        <v>57</v>
      </c>
      <c r="D45" s="2" t="s">
        <v>19</v>
      </c>
      <c r="E45" s="2" t="s">
        <v>395</v>
      </c>
      <c r="F45" s="2"/>
      <c r="G45" s="39">
        <v>900</v>
      </c>
      <c r="H45" s="2" t="s">
        <v>581</v>
      </c>
      <c r="I45" s="2">
        <v>1</v>
      </c>
      <c r="J45" s="2" t="s">
        <v>10</v>
      </c>
      <c r="K45" s="2" t="s">
        <v>11</v>
      </c>
      <c r="L45" s="2" t="s">
        <v>22</v>
      </c>
    </row>
    <row r="46" spans="1:12" ht="20" x14ac:dyDescent="0.35">
      <c r="A46" s="2">
        <f t="shared" si="0"/>
        <v>45</v>
      </c>
      <c r="B46" s="4" t="s">
        <v>427</v>
      </c>
      <c r="C46" s="2" t="s">
        <v>8</v>
      </c>
      <c r="D46" s="2" t="s">
        <v>19</v>
      </c>
      <c r="E46" s="2" t="s">
        <v>395</v>
      </c>
      <c r="F46" s="2"/>
      <c r="G46" s="39">
        <v>900</v>
      </c>
      <c r="H46" s="2" t="s">
        <v>581</v>
      </c>
      <c r="I46" s="2">
        <v>1</v>
      </c>
      <c r="J46" s="2" t="s">
        <v>10</v>
      </c>
      <c r="K46" s="2" t="s">
        <v>11</v>
      </c>
      <c r="L46" s="2" t="s">
        <v>22</v>
      </c>
    </row>
    <row r="47" spans="1:12" ht="20" x14ac:dyDescent="0.35">
      <c r="A47" s="2">
        <f t="shared" si="0"/>
        <v>46</v>
      </c>
      <c r="B47" s="4" t="s">
        <v>505</v>
      </c>
      <c r="C47" s="2" t="s">
        <v>57</v>
      </c>
      <c r="D47" s="2" t="s">
        <v>19</v>
      </c>
      <c r="E47" s="2" t="s">
        <v>395</v>
      </c>
      <c r="F47" s="2"/>
      <c r="G47" s="39">
        <v>900</v>
      </c>
      <c r="H47" s="2" t="s">
        <v>581</v>
      </c>
      <c r="I47" s="2">
        <v>1</v>
      </c>
      <c r="J47" s="2" t="s">
        <v>10</v>
      </c>
      <c r="K47" s="2" t="s">
        <v>11</v>
      </c>
      <c r="L47" s="2" t="s">
        <v>22</v>
      </c>
    </row>
    <row r="48" spans="1:12" ht="20" x14ac:dyDescent="0.35">
      <c r="A48" s="2">
        <f t="shared" si="0"/>
        <v>47</v>
      </c>
      <c r="B48" s="4" t="s">
        <v>503</v>
      </c>
      <c r="C48" s="2" t="s">
        <v>57</v>
      </c>
      <c r="D48" s="2" t="s">
        <v>19</v>
      </c>
      <c r="E48" s="2" t="s">
        <v>395</v>
      </c>
      <c r="F48" s="2"/>
      <c r="G48" s="39">
        <v>900</v>
      </c>
      <c r="H48" s="2" t="s">
        <v>581</v>
      </c>
      <c r="I48" s="2">
        <v>1</v>
      </c>
      <c r="J48" s="2" t="s">
        <v>10</v>
      </c>
      <c r="K48" s="2" t="s">
        <v>11</v>
      </c>
      <c r="L48" s="2" t="s">
        <v>22</v>
      </c>
    </row>
    <row r="49" spans="1:12" ht="20" x14ac:dyDescent="0.35">
      <c r="A49" s="2">
        <f t="shared" si="0"/>
        <v>48</v>
      </c>
      <c r="B49" s="4" t="s">
        <v>501</v>
      </c>
      <c r="C49" s="2" t="s">
        <v>57</v>
      </c>
      <c r="D49" s="2" t="s">
        <v>19</v>
      </c>
      <c r="E49" s="2" t="s">
        <v>395</v>
      </c>
      <c r="F49" s="2"/>
      <c r="G49" s="39">
        <v>900</v>
      </c>
      <c r="H49" s="2" t="s">
        <v>581</v>
      </c>
      <c r="I49" s="2">
        <v>1</v>
      </c>
      <c r="J49" s="2" t="s">
        <v>10</v>
      </c>
      <c r="K49" s="2" t="s">
        <v>11</v>
      </c>
      <c r="L49" s="2" t="s">
        <v>22</v>
      </c>
    </row>
    <row r="50" spans="1:12" ht="20" x14ac:dyDescent="0.35">
      <c r="A50" s="2">
        <f t="shared" si="0"/>
        <v>49</v>
      </c>
      <c r="B50" s="4" t="s">
        <v>431</v>
      </c>
      <c r="C50" s="2" t="s">
        <v>8</v>
      </c>
      <c r="D50" s="2" t="s">
        <v>19</v>
      </c>
      <c r="E50" s="2" t="s">
        <v>395</v>
      </c>
      <c r="F50" s="2"/>
      <c r="G50" s="39">
        <v>900</v>
      </c>
      <c r="H50" s="2" t="s">
        <v>581</v>
      </c>
      <c r="I50" s="2">
        <v>1</v>
      </c>
      <c r="J50" s="2" t="s">
        <v>10</v>
      </c>
      <c r="K50" s="2" t="s">
        <v>11</v>
      </c>
      <c r="L50" s="2" t="s">
        <v>22</v>
      </c>
    </row>
    <row r="51" spans="1:12" ht="20" x14ac:dyDescent="0.35">
      <c r="A51" s="2">
        <f t="shared" si="0"/>
        <v>50</v>
      </c>
      <c r="B51" s="4" t="s">
        <v>432</v>
      </c>
      <c r="C51" s="2" t="s">
        <v>8</v>
      </c>
      <c r="D51" s="2" t="s">
        <v>19</v>
      </c>
      <c r="E51" s="2" t="s">
        <v>395</v>
      </c>
      <c r="F51" s="2"/>
      <c r="G51" s="39">
        <v>900</v>
      </c>
      <c r="H51" s="2" t="s">
        <v>581</v>
      </c>
      <c r="I51" s="2">
        <v>1</v>
      </c>
      <c r="J51" s="2" t="s">
        <v>10</v>
      </c>
      <c r="K51" s="2" t="s">
        <v>11</v>
      </c>
      <c r="L51" s="2" t="s">
        <v>22</v>
      </c>
    </row>
    <row r="52" spans="1:12" ht="20" x14ac:dyDescent="0.35">
      <c r="A52" s="2">
        <f t="shared" si="0"/>
        <v>51</v>
      </c>
      <c r="B52" s="4" t="s">
        <v>432</v>
      </c>
      <c r="C52" s="2" t="s">
        <v>57</v>
      </c>
      <c r="D52" s="2" t="s">
        <v>19</v>
      </c>
      <c r="E52" s="2" t="s">
        <v>395</v>
      </c>
      <c r="F52" s="2"/>
      <c r="G52" s="39">
        <v>900</v>
      </c>
      <c r="H52" s="2" t="s">
        <v>581</v>
      </c>
      <c r="I52" s="2">
        <v>1</v>
      </c>
      <c r="J52" s="2" t="s">
        <v>10</v>
      </c>
      <c r="K52" s="2" t="s">
        <v>11</v>
      </c>
      <c r="L52" s="2" t="s">
        <v>22</v>
      </c>
    </row>
    <row r="53" spans="1:12" ht="20" x14ac:dyDescent="0.35">
      <c r="A53" s="2">
        <f t="shared" si="0"/>
        <v>52</v>
      </c>
      <c r="B53" s="4" t="s">
        <v>454</v>
      </c>
      <c r="C53" s="2" t="s">
        <v>8</v>
      </c>
      <c r="D53" s="2" t="s">
        <v>19</v>
      </c>
      <c r="E53" s="2" t="s">
        <v>395</v>
      </c>
      <c r="F53" s="2"/>
      <c r="G53" s="39">
        <v>900</v>
      </c>
      <c r="H53" s="2" t="s">
        <v>581</v>
      </c>
      <c r="I53" s="2">
        <v>1</v>
      </c>
      <c r="J53" s="2" t="s">
        <v>10</v>
      </c>
      <c r="K53" s="2" t="s">
        <v>11</v>
      </c>
      <c r="L53" s="2" t="s">
        <v>22</v>
      </c>
    </row>
    <row r="54" spans="1:12" ht="20" x14ac:dyDescent="0.35">
      <c r="A54" s="2">
        <f t="shared" si="0"/>
        <v>53</v>
      </c>
      <c r="B54" s="4" t="s">
        <v>460</v>
      </c>
      <c r="C54" s="2" t="s">
        <v>8</v>
      </c>
      <c r="D54" s="2" t="s">
        <v>19</v>
      </c>
      <c r="E54" s="2" t="s">
        <v>395</v>
      </c>
      <c r="F54" s="2"/>
      <c r="G54" s="39">
        <v>900</v>
      </c>
      <c r="H54" s="2" t="s">
        <v>581</v>
      </c>
      <c r="I54" s="2">
        <v>1</v>
      </c>
      <c r="J54" s="2" t="s">
        <v>10</v>
      </c>
      <c r="K54" s="2" t="s">
        <v>11</v>
      </c>
      <c r="L54" s="2" t="s">
        <v>22</v>
      </c>
    </row>
    <row r="55" spans="1:12" ht="20" x14ac:dyDescent="0.35">
      <c r="A55" s="2">
        <f t="shared" si="0"/>
        <v>54</v>
      </c>
      <c r="B55" s="4" t="s">
        <v>489</v>
      </c>
      <c r="C55" s="2" t="s">
        <v>57</v>
      </c>
      <c r="D55" s="2" t="s">
        <v>19</v>
      </c>
      <c r="E55" s="2" t="s">
        <v>395</v>
      </c>
      <c r="F55" s="2"/>
      <c r="G55" s="39">
        <v>900</v>
      </c>
      <c r="H55" s="2" t="s">
        <v>581</v>
      </c>
      <c r="I55" s="2">
        <v>1</v>
      </c>
      <c r="J55" s="2" t="s">
        <v>10</v>
      </c>
      <c r="K55" s="2" t="s">
        <v>11</v>
      </c>
      <c r="L55" s="2" t="s">
        <v>22</v>
      </c>
    </row>
    <row r="56" spans="1:12" ht="20" x14ac:dyDescent="0.35">
      <c r="A56" s="2">
        <f t="shared" si="0"/>
        <v>55</v>
      </c>
      <c r="B56" s="4" t="s">
        <v>461</v>
      </c>
      <c r="C56" s="2" t="s">
        <v>8</v>
      </c>
      <c r="D56" s="2" t="s">
        <v>19</v>
      </c>
      <c r="E56" s="2" t="s">
        <v>395</v>
      </c>
      <c r="F56" s="2"/>
      <c r="G56" s="39">
        <v>900</v>
      </c>
      <c r="H56" s="2" t="s">
        <v>581</v>
      </c>
      <c r="I56" s="2">
        <v>1</v>
      </c>
      <c r="J56" s="2" t="s">
        <v>10</v>
      </c>
      <c r="K56" s="2" t="s">
        <v>11</v>
      </c>
      <c r="L56" s="2" t="s">
        <v>22</v>
      </c>
    </row>
    <row r="57" spans="1:12" ht="20" x14ac:dyDescent="0.35">
      <c r="A57" s="2">
        <f t="shared" si="0"/>
        <v>56</v>
      </c>
      <c r="B57" s="4" t="s">
        <v>488</v>
      </c>
      <c r="C57" s="2" t="s">
        <v>57</v>
      </c>
      <c r="D57" s="2" t="s">
        <v>19</v>
      </c>
      <c r="E57" s="2" t="s">
        <v>395</v>
      </c>
      <c r="F57" s="2"/>
      <c r="G57" s="39">
        <v>900</v>
      </c>
      <c r="H57" s="2" t="s">
        <v>581</v>
      </c>
      <c r="I57" s="2">
        <v>1</v>
      </c>
      <c r="J57" s="2" t="s">
        <v>10</v>
      </c>
      <c r="K57" s="2" t="s">
        <v>11</v>
      </c>
      <c r="L57" s="2" t="s">
        <v>22</v>
      </c>
    </row>
    <row r="58" spans="1:12" ht="20" x14ac:dyDescent="0.35">
      <c r="A58" s="2">
        <f t="shared" si="0"/>
        <v>57</v>
      </c>
      <c r="B58" s="4" t="s">
        <v>465</v>
      </c>
      <c r="C58" s="2" t="s">
        <v>57</v>
      </c>
      <c r="D58" s="2" t="s">
        <v>19</v>
      </c>
      <c r="E58" s="2" t="s">
        <v>395</v>
      </c>
      <c r="F58" s="2"/>
      <c r="G58" s="39">
        <v>900</v>
      </c>
      <c r="H58" s="2" t="s">
        <v>581</v>
      </c>
      <c r="I58" s="2">
        <v>1</v>
      </c>
      <c r="J58" s="2" t="s">
        <v>10</v>
      </c>
      <c r="K58" s="2" t="s">
        <v>11</v>
      </c>
      <c r="L58" s="2" t="s">
        <v>22</v>
      </c>
    </row>
    <row r="59" spans="1:12" ht="20" x14ac:dyDescent="0.35">
      <c r="A59" s="2">
        <f t="shared" si="0"/>
        <v>58</v>
      </c>
      <c r="B59" s="4" t="s">
        <v>610</v>
      </c>
      <c r="C59" s="2" t="s">
        <v>598</v>
      </c>
      <c r="D59" s="2" t="s">
        <v>19</v>
      </c>
      <c r="E59" s="2" t="s">
        <v>395</v>
      </c>
      <c r="F59" s="2"/>
      <c r="G59" s="39">
        <v>900</v>
      </c>
      <c r="H59" s="2" t="s">
        <v>581</v>
      </c>
      <c r="I59" s="2">
        <v>2</v>
      </c>
      <c r="J59" s="2" t="s">
        <v>10</v>
      </c>
      <c r="K59" s="2" t="s">
        <v>11</v>
      </c>
      <c r="L59" s="2" t="s">
        <v>22</v>
      </c>
    </row>
    <row r="60" spans="1:12" ht="20" x14ac:dyDescent="0.35">
      <c r="A60" s="2">
        <f t="shared" si="0"/>
        <v>59</v>
      </c>
      <c r="B60" s="4" t="s">
        <v>474</v>
      </c>
      <c r="C60" s="2" t="s">
        <v>8</v>
      </c>
      <c r="D60" s="2" t="s">
        <v>19</v>
      </c>
      <c r="E60" s="2" t="s">
        <v>395</v>
      </c>
      <c r="F60" s="2"/>
      <c r="G60" s="39">
        <v>900</v>
      </c>
      <c r="H60" s="2" t="s">
        <v>581</v>
      </c>
      <c r="I60" s="2">
        <v>1</v>
      </c>
      <c r="J60" s="2" t="s">
        <v>10</v>
      </c>
      <c r="K60" s="2" t="s">
        <v>11</v>
      </c>
      <c r="L60" s="2" t="s">
        <v>22</v>
      </c>
    </row>
    <row r="61" spans="1:12" ht="20.5" thickBot="1" x14ac:dyDescent="0.4">
      <c r="A61" s="2">
        <f t="shared" si="0"/>
        <v>60</v>
      </c>
      <c r="B61" s="4" t="s">
        <v>474</v>
      </c>
      <c r="C61" s="2" t="s">
        <v>57</v>
      </c>
      <c r="D61" s="2" t="s">
        <v>19</v>
      </c>
      <c r="E61" s="2" t="s">
        <v>395</v>
      </c>
      <c r="F61" s="2"/>
      <c r="G61" s="39">
        <v>900</v>
      </c>
      <c r="H61" s="8" t="s">
        <v>581</v>
      </c>
      <c r="I61" s="8">
        <v>1</v>
      </c>
      <c r="J61" s="2" t="s">
        <v>10</v>
      </c>
      <c r="K61" s="2" t="s">
        <v>11</v>
      </c>
      <c r="L61" s="2" t="s">
        <v>22</v>
      </c>
    </row>
    <row r="62" spans="1:12" ht="15" thickBot="1" x14ac:dyDescent="0.4">
      <c r="H62" s="35" t="s">
        <v>570</v>
      </c>
      <c r="I62" s="262">
        <f>SUM(I2:I61)</f>
        <v>83</v>
      </c>
    </row>
  </sheetData>
  <sortState xmlns:xlrd2="http://schemas.microsoft.com/office/spreadsheetml/2017/richdata2" ref="B6:L61">
    <sortCondition ref="B6:B61"/>
  </sortState>
  <phoneticPr fontId="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AD00C-196B-4DAB-8F02-2430B9616DDB}">
  <sheetPr>
    <tabColor rgb="FF92D050"/>
  </sheetPr>
  <dimension ref="A1:L49"/>
  <sheetViews>
    <sheetView topLeftCell="A38" zoomScale="85" zoomScaleNormal="85" workbookViewId="0">
      <selection activeCell="I49" sqref="I49"/>
    </sheetView>
  </sheetViews>
  <sheetFormatPr defaultRowHeight="14.5" x14ac:dyDescent="0.35"/>
  <cols>
    <col min="2" max="2" width="13.6328125" customWidth="1"/>
    <col min="4" max="4" width="18.453125" customWidth="1"/>
    <col min="5" max="5" width="20.36328125" customWidth="1"/>
    <col min="6" max="6" width="10.90625" customWidth="1"/>
    <col min="7" max="7" width="11.453125" customWidth="1"/>
    <col min="8" max="8" width="19.08984375" customWidth="1"/>
    <col min="10" max="10" width="24.90625" customWidth="1"/>
    <col min="11" max="11" width="18.81640625" customWidth="1"/>
    <col min="12" max="12" width="33.81640625" customWidth="1"/>
  </cols>
  <sheetData>
    <row r="1" spans="1:12" ht="20" x14ac:dyDescent="0.35">
      <c r="A1" s="48" t="s">
        <v>0</v>
      </c>
      <c r="B1" s="49" t="s">
        <v>1</v>
      </c>
      <c r="C1" s="49" t="s">
        <v>2</v>
      </c>
      <c r="D1" s="49" t="s">
        <v>3</v>
      </c>
      <c r="E1" s="49" t="s">
        <v>21</v>
      </c>
      <c r="F1" s="49" t="s">
        <v>549</v>
      </c>
      <c r="G1" s="49" t="s">
        <v>550</v>
      </c>
      <c r="H1" s="49" t="s">
        <v>551</v>
      </c>
      <c r="I1" s="49" t="s">
        <v>4</v>
      </c>
      <c r="J1" s="49" t="s">
        <v>5</v>
      </c>
      <c r="K1" s="49" t="s">
        <v>12</v>
      </c>
      <c r="L1" s="50" t="s">
        <v>6</v>
      </c>
    </row>
    <row r="2" spans="1:12" ht="20" x14ac:dyDescent="0.35">
      <c r="A2" s="51">
        <v>1</v>
      </c>
      <c r="B2" s="4" t="s">
        <v>17</v>
      </c>
      <c r="C2" s="2" t="s">
        <v>8</v>
      </c>
      <c r="D2" s="2" t="s">
        <v>208</v>
      </c>
      <c r="E2" s="2" t="s">
        <v>42</v>
      </c>
      <c r="F2" s="2" t="s">
        <v>42</v>
      </c>
      <c r="G2" s="2" t="s">
        <v>582</v>
      </c>
      <c r="H2" s="2" t="s">
        <v>584</v>
      </c>
      <c r="I2" s="2">
        <v>1</v>
      </c>
      <c r="J2" s="2" t="s">
        <v>10</v>
      </c>
      <c r="K2" s="2" t="s">
        <v>11</v>
      </c>
      <c r="L2" s="52" t="s">
        <v>22</v>
      </c>
    </row>
    <row r="3" spans="1:12" ht="20" x14ac:dyDescent="0.35">
      <c r="A3" s="51">
        <v>2</v>
      </c>
      <c r="B3" s="4" t="s">
        <v>40</v>
      </c>
      <c r="C3" s="2" t="s">
        <v>8</v>
      </c>
      <c r="D3" s="2" t="s">
        <v>208</v>
      </c>
      <c r="E3" s="2" t="s">
        <v>42</v>
      </c>
      <c r="F3" s="2" t="s">
        <v>42</v>
      </c>
      <c r="G3" s="2" t="s">
        <v>582</v>
      </c>
      <c r="H3" s="2" t="s">
        <v>584</v>
      </c>
      <c r="I3" s="2">
        <v>1</v>
      </c>
      <c r="J3" s="2" t="s">
        <v>10</v>
      </c>
      <c r="K3" s="2" t="s">
        <v>11</v>
      </c>
      <c r="L3" s="52" t="s">
        <v>22</v>
      </c>
    </row>
    <row r="4" spans="1:12" ht="20" x14ac:dyDescent="0.35">
      <c r="A4" s="51">
        <v>3</v>
      </c>
      <c r="B4" s="4" t="s">
        <v>79</v>
      </c>
      <c r="C4" s="2" t="s">
        <v>8</v>
      </c>
      <c r="D4" s="2" t="s">
        <v>208</v>
      </c>
      <c r="E4" s="2" t="s">
        <v>42</v>
      </c>
      <c r="F4" s="2" t="s">
        <v>42</v>
      </c>
      <c r="G4" s="2" t="s">
        <v>582</v>
      </c>
      <c r="H4" s="2" t="s">
        <v>584</v>
      </c>
      <c r="I4" s="2">
        <v>1</v>
      </c>
      <c r="J4" s="2" t="s">
        <v>10</v>
      </c>
      <c r="K4" s="2" t="s">
        <v>11</v>
      </c>
      <c r="L4" s="52" t="s">
        <v>22</v>
      </c>
    </row>
    <row r="5" spans="1:12" ht="20" x14ac:dyDescent="0.35">
      <c r="A5" s="51">
        <v>4</v>
      </c>
      <c r="B5" s="4" t="s">
        <v>96</v>
      </c>
      <c r="C5" s="2" t="s">
        <v>8</v>
      </c>
      <c r="D5" s="2" t="s">
        <v>208</v>
      </c>
      <c r="E5" s="2" t="s">
        <v>42</v>
      </c>
      <c r="F5" s="2" t="s">
        <v>42</v>
      </c>
      <c r="G5" s="2" t="s">
        <v>582</v>
      </c>
      <c r="H5" s="2" t="s">
        <v>584</v>
      </c>
      <c r="I5" s="2">
        <v>1</v>
      </c>
      <c r="J5" s="2" t="s">
        <v>10</v>
      </c>
      <c r="K5" s="2" t="s">
        <v>11</v>
      </c>
      <c r="L5" s="52" t="s">
        <v>22</v>
      </c>
    </row>
    <row r="6" spans="1:12" ht="20" x14ac:dyDescent="0.35">
      <c r="A6" s="51">
        <v>5</v>
      </c>
      <c r="B6" s="4" t="s">
        <v>106</v>
      </c>
      <c r="C6" s="2" t="s">
        <v>8</v>
      </c>
      <c r="D6" s="2" t="s">
        <v>208</v>
      </c>
      <c r="E6" s="2" t="s">
        <v>42</v>
      </c>
      <c r="F6" s="2" t="s">
        <v>42</v>
      </c>
      <c r="G6" s="2" t="s">
        <v>582</v>
      </c>
      <c r="H6" s="2" t="s">
        <v>584</v>
      </c>
      <c r="I6" s="2">
        <v>1</v>
      </c>
      <c r="J6" s="2" t="s">
        <v>10</v>
      </c>
      <c r="K6" s="2" t="s">
        <v>11</v>
      </c>
      <c r="L6" s="52" t="s">
        <v>22</v>
      </c>
    </row>
    <row r="7" spans="1:12" ht="20" x14ac:dyDescent="0.35">
      <c r="A7" s="51">
        <v>6</v>
      </c>
      <c r="B7" s="4" t="s">
        <v>114</v>
      </c>
      <c r="C7" s="2" t="s">
        <v>8</v>
      </c>
      <c r="D7" s="2" t="s">
        <v>208</v>
      </c>
      <c r="E7" s="2" t="s">
        <v>42</v>
      </c>
      <c r="F7" s="2" t="s">
        <v>42</v>
      </c>
      <c r="G7" s="2" t="s">
        <v>582</v>
      </c>
      <c r="H7" s="2" t="s">
        <v>584</v>
      </c>
      <c r="I7" s="2">
        <v>1</v>
      </c>
      <c r="J7" s="2" t="s">
        <v>10</v>
      </c>
      <c r="K7" s="2" t="s">
        <v>11</v>
      </c>
      <c r="L7" s="52" t="s">
        <v>22</v>
      </c>
    </row>
    <row r="8" spans="1:12" ht="20" x14ac:dyDescent="0.35">
      <c r="A8" s="51">
        <v>7</v>
      </c>
      <c r="B8" s="2" t="s">
        <v>129</v>
      </c>
      <c r="C8" s="2" t="s">
        <v>8</v>
      </c>
      <c r="D8" s="2" t="s">
        <v>208</v>
      </c>
      <c r="E8" s="2" t="s">
        <v>42</v>
      </c>
      <c r="F8" s="2" t="s">
        <v>42</v>
      </c>
      <c r="G8" s="2" t="s">
        <v>582</v>
      </c>
      <c r="H8" s="2" t="s">
        <v>584</v>
      </c>
      <c r="I8" s="2">
        <v>1</v>
      </c>
      <c r="J8" s="2" t="s">
        <v>10</v>
      </c>
      <c r="K8" s="2" t="s">
        <v>11</v>
      </c>
      <c r="L8" s="52" t="s">
        <v>22</v>
      </c>
    </row>
    <row r="9" spans="1:12" ht="20" x14ac:dyDescent="0.35">
      <c r="A9" s="51">
        <v>8</v>
      </c>
      <c r="B9" s="2" t="s">
        <v>131</v>
      </c>
      <c r="C9" s="2" t="s">
        <v>8</v>
      </c>
      <c r="D9" s="2" t="s">
        <v>208</v>
      </c>
      <c r="E9" s="2" t="s">
        <v>42</v>
      </c>
      <c r="F9" s="2" t="s">
        <v>42</v>
      </c>
      <c r="G9" s="2" t="s">
        <v>582</v>
      </c>
      <c r="H9" s="2" t="s">
        <v>584</v>
      </c>
      <c r="I9" s="2">
        <v>1</v>
      </c>
      <c r="J9" s="2" t="s">
        <v>10</v>
      </c>
      <c r="K9" s="2" t="s">
        <v>11</v>
      </c>
      <c r="L9" s="52" t="s">
        <v>22</v>
      </c>
    </row>
    <row r="10" spans="1:12" ht="20" x14ac:dyDescent="0.35">
      <c r="A10" s="51">
        <v>9</v>
      </c>
      <c r="B10" s="4" t="s">
        <v>207</v>
      </c>
      <c r="C10" s="2" t="s">
        <v>8</v>
      </c>
      <c r="D10" s="2" t="s">
        <v>208</v>
      </c>
      <c r="E10" s="2" t="s">
        <v>42</v>
      </c>
      <c r="F10" s="2" t="s">
        <v>42</v>
      </c>
      <c r="G10" s="2" t="s">
        <v>582</v>
      </c>
      <c r="H10" s="2" t="s">
        <v>584</v>
      </c>
      <c r="I10" s="2">
        <v>1</v>
      </c>
      <c r="J10" s="2" t="s">
        <v>10</v>
      </c>
      <c r="K10" s="2" t="s">
        <v>11</v>
      </c>
      <c r="L10" s="52" t="s">
        <v>22</v>
      </c>
    </row>
    <row r="11" spans="1:12" ht="20" x14ac:dyDescent="0.35">
      <c r="A11" s="51">
        <v>10</v>
      </c>
      <c r="B11" s="4" t="s">
        <v>220</v>
      </c>
      <c r="C11" s="2" t="s">
        <v>8</v>
      </c>
      <c r="D11" s="2" t="s">
        <v>208</v>
      </c>
      <c r="E11" s="2" t="s">
        <v>42</v>
      </c>
      <c r="F11" s="2" t="s">
        <v>42</v>
      </c>
      <c r="G11" s="2" t="s">
        <v>582</v>
      </c>
      <c r="H11" s="2" t="s">
        <v>584</v>
      </c>
      <c r="I11" s="2">
        <v>1</v>
      </c>
      <c r="J11" s="2" t="s">
        <v>10</v>
      </c>
      <c r="K11" s="2" t="s">
        <v>11</v>
      </c>
      <c r="L11" s="52" t="s">
        <v>22</v>
      </c>
    </row>
    <row r="12" spans="1:12" ht="20" x14ac:dyDescent="0.35">
      <c r="A12" s="51">
        <v>11</v>
      </c>
      <c r="B12" s="4" t="s">
        <v>238</v>
      </c>
      <c r="C12" s="2" t="s">
        <v>8</v>
      </c>
      <c r="D12" s="2" t="s">
        <v>208</v>
      </c>
      <c r="E12" s="2" t="s">
        <v>42</v>
      </c>
      <c r="F12" s="2" t="s">
        <v>42</v>
      </c>
      <c r="G12" s="2" t="s">
        <v>582</v>
      </c>
      <c r="H12" s="2" t="s">
        <v>584</v>
      </c>
      <c r="I12" s="2">
        <v>1</v>
      </c>
      <c r="J12" s="2" t="s">
        <v>10</v>
      </c>
      <c r="K12" s="2" t="s">
        <v>11</v>
      </c>
      <c r="L12" s="52" t="s">
        <v>22</v>
      </c>
    </row>
    <row r="13" spans="1:12" ht="20" x14ac:dyDescent="0.35">
      <c r="A13" s="51">
        <v>12</v>
      </c>
      <c r="B13" s="4" t="s">
        <v>267</v>
      </c>
      <c r="C13" s="2" t="s">
        <v>8</v>
      </c>
      <c r="D13" s="2" t="s">
        <v>208</v>
      </c>
      <c r="E13" s="2" t="s">
        <v>42</v>
      </c>
      <c r="F13" s="2" t="s">
        <v>42</v>
      </c>
      <c r="G13" s="2" t="s">
        <v>582</v>
      </c>
      <c r="H13" s="2" t="s">
        <v>584</v>
      </c>
      <c r="I13" s="2">
        <v>1</v>
      </c>
      <c r="J13" s="2" t="s">
        <v>10</v>
      </c>
      <c r="K13" s="2" t="s">
        <v>11</v>
      </c>
      <c r="L13" s="52" t="s">
        <v>22</v>
      </c>
    </row>
    <row r="14" spans="1:12" ht="20" x14ac:dyDescent="0.35">
      <c r="A14" s="51">
        <v>13</v>
      </c>
      <c r="B14" s="4" t="s">
        <v>402</v>
      </c>
      <c r="C14" s="2" t="s">
        <v>8</v>
      </c>
      <c r="D14" s="2" t="s">
        <v>208</v>
      </c>
      <c r="E14" s="2" t="s">
        <v>42</v>
      </c>
      <c r="F14" s="2" t="s">
        <v>42</v>
      </c>
      <c r="G14" s="2" t="s">
        <v>582</v>
      </c>
      <c r="H14" s="2" t="s">
        <v>584</v>
      </c>
      <c r="I14" s="2">
        <v>1</v>
      </c>
      <c r="J14" s="2" t="s">
        <v>10</v>
      </c>
      <c r="K14" s="2" t="s">
        <v>11</v>
      </c>
      <c r="L14" s="52" t="s">
        <v>22</v>
      </c>
    </row>
    <row r="15" spans="1:12" ht="20" x14ac:dyDescent="0.35">
      <c r="A15" s="51">
        <v>14</v>
      </c>
      <c r="B15" s="4" t="s">
        <v>405</v>
      </c>
      <c r="C15" s="2" t="s">
        <v>8</v>
      </c>
      <c r="D15" s="2" t="s">
        <v>208</v>
      </c>
      <c r="E15" s="2" t="s">
        <v>42</v>
      </c>
      <c r="F15" s="2" t="s">
        <v>42</v>
      </c>
      <c r="G15" s="2" t="s">
        <v>582</v>
      </c>
      <c r="H15" s="2" t="s">
        <v>584</v>
      </c>
      <c r="I15" s="2">
        <v>1</v>
      </c>
      <c r="J15" s="2" t="s">
        <v>10</v>
      </c>
      <c r="K15" s="2" t="s">
        <v>11</v>
      </c>
      <c r="L15" s="52" t="s">
        <v>22</v>
      </c>
    </row>
    <row r="16" spans="1:12" ht="20" x14ac:dyDescent="0.35">
      <c r="A16" s="51">
        <v>15</v>
      </c>
      <c r="B16" s="4" t="s">
        <v>412</v>
      </c>
      <c r="C16" s="2" t="s">
        <v>8</v>
      </c>
      <c r="D16" s="2" t="s">
        <v>208</v>
      </c>
      <c r="E16" s="2" t="s">
        <v>42</v>
      </c>
      <c r="F16" s="2" t="s">
        <v>42</v>
      </c>
      <c r="G16" s="2" t="s">
        <v>582</v>
      </c>
      <c r="H16" s="2" t="s">
        <v>584</v>
      </c>
      <c r="I16" s="2">
        <v>1</v>
      </c>
      <c r="J16" s="2" t="s">
        <v>10</v>
      </c>
      <c r="K16" s="2" t="s">
        <v>11</v>
      </c>
      <c r="L16" s="52" t="s">
        <v>22</v>
      </c>
    </row>
    <row r="17" spans="1:12" ht="20" x14ac:dyDescent="0.35">
      <c r="A17" s="51">
        <v>16</v>
      </c>
      <c r="B17" s="4" t="s">
        <v>464</v>
      </c>
      <c r="C17" s="2" t="s">
        <v>8</v>
      </c>
      <c r="D17" s="2" t="s">
        <v>208</v>
      </c>
      <c r="E17" s="2" t="s">
        <v>42</v>
      </c>
      <c r="F17" s="2" t="s">
        <v>42</v>
      </c>
      <c r="G17" s="2" t="s">
        <v>582</v>
      </c>
      <c r="H17" s="2" t="s">
        <v>584</v>
      </c>
      <c r="I17" s="2">
        <v>1</v>
      </c>
      <c r="J17" s="2" t="s">
        <v>10</v>
      </c>
      <c r="K17" s="2" t="s">
        <v>11</v>
      </c>
      <c r="L17" s="52" t="s">
        <v>22</v>
      </c>
    </row>
    <row r="18" spans="1:12" ht="20" x14ac:dyDescent="0.35">
      <c r="A18" s="51">
        <v>17</v>
      </c>
      <c r="B18" s="4" t="s">
        <v>466</v>
      </c>
      <c r="C18" s="2" t="s">
        <v>8</v>
      </c>
      <c r="D18" s="2" t="s">
        <v>208</v>
      </c>
      <c r="E18" s="2" t="s">
        <v>14</v>
      </c>
      <c r="F18" s="2" t="s">
        <v>42</v>
      </c>
      <c r="G18" s="2" t="s">
        <v>582</v>
      </c>
      <c r="H18" s="2" t="s">
        <v>584</v>
      </c>
      <c r="I18" s="2">
        <v>1</v>
      </c>
      <c r="J18" s="2" t="s">
        <v>10</v>
      </c>
      <c r="K18" s="2" t="s">
        <v>11</v>
      </c>
      <c r="L18" s="52" t="s">
        <v>22</v>
      </c>
    </row>
    <row r="19" spans="1:12" ht="20" x14ac:dyDescent="0.35">
      <c r="A19" s="51">
        <v>18</v>
      </c>
      <c r="B19" s="4" t="s">
        <v>256</v>
      </c>
      <c r="C19" s="2" t="s">
        <v>57</v>
      </c>
      <c r="D19" s="2" t="s">
        <v>13</v>
      </c>
      <c r="E19" s="2" t="s">
        <v>42</v>
      </c>
      <c r="F19" s="2" t="s">
        <v>42</v>
      </c>
      <c r="G19" s="2" t="s">
        <v>582</v>
      </c>
      <c r="H19" s="2" t="s">
        <v>584</v>
      </c>
      <c r="I19" s="2">
        <v>1</v>
      </c>
      <c r="J19" s="2" t="s">
        <v>10</v>
      </c>
      <c r="K19" s="2" t="s">
        <v>11</v>
      </c>
      <c r="L19" s="2" t="s">
        <v>22</v>
      </c>
    </row>
    <row r="20" spans="1:12" ht="20" x14ac:dyDescent="0.35">
      <c r="A20" s="51">
        <v>19</v>
      </c>
      <c r="B20" s="4" t="s">
        <v>256</v>
      </c>
      <c r="C20" s="2" t="s">
        <v>57</v>
      </c>
      <c r="D20" s="2" t="s">
        <v>13</v>
      </c>
      <c r="E20" s="2" t="s">
        <v>42</v>
      </c>
      <c r="F20" s="2" t="s">
        <v>42</v>
      </c>
      <c r="G20" s="2" t="s">
        <v>582</v>
      </c>
      <c r="H20" s="2" t="s">
        <v>584</v>
      </c>
      <c r="I20" s="2">
        <v>1</v>
      </c>
      <c r="J20" s="2" t="s">
        <v>10</v>
      </c>
      <c r="K20" s="2" t="s">
        <v>11</v>
      </c>
      <c r="L20" s="2" t="s">
        <v>22</v>
      </c>
    </row>
    <row r="21" spans="1:12" ht="20" x14ac:dyDescent="0.35">
      <c r="A21" s="51">
        <v>20</v>
      </c>
      <c r="B21" s="4" t="s">
        <v>73</v>
      </c>
      <c r="C21" s="4" t="s">
        <v>57</v>
      </c>
      <c r="D21" s="2" t="s">
        <v>13</v>
      </c>
      <c r="E21" s="2" t="s">
        <v>42</v>
      </c>
      <c r="F21" s="2" t="s">
        <v>42</v>
      </c>
      <c r="G21" s="2" t="s">
        <v>582</v>
      </c>
      <c r="H21" s="2" t="s">
        <v>584</v>
      </c>
      <c r="I21" s="2">
        <v>1</v>
      </c>
      <c r="J21" s="2" t="s">
        <v>10</v>
      </c>
      <c r="K21" s="2" t="s">
        <v>11</v>
      </c>
      <c r="L21" s="2" t="s">
        <v>22</v>
      </c>
    </row>
    <row r="22" spans="1:12" ht="20" x14ac:dyDescent="0.35">
      <c r="A22" s="51">
        <v>21</v>
      </c>
      <c r="B22" s="4" t="s">
        <v>69</v>
      </c>
      <c r="C22" s="2" t="s">
        <v>57</v>
      </c>
      <c r="D22" s="2" t="s">
        <v>13</v>
      </c>
      <c r="E22" s="2" t="s">
        <v>42</v>
      </c>
      <c r="F22" s="2" t="s">
        <v>42</v>
      </c>
      <c r="G22" s="2" t="s">
        <v>582</v>
      </c>
      <c r="H22" s="2" t="s">
        <v>584</v>
      </c>
      <c r="I22" s="2">
        <v>1</v>
      </c>
      <c r="J22" s="2" t="s">
        <v>10</v>
      </c>
      <c r="K22" s="2" t="s">
        <v>11</v>
      </c>
      <c r="L22" s="2" t="s">
        <v>22</v>
      </c>
    </row>
    <row r="23" spans="1:12" ht="20" x14ac:dyDescent="0.35">
      <c r="A23" s="51">
        <v>22</v>
      </c>
      <c r="B23" s="4" t="s">
        <v>173</v>
      </c>
      <c r="C23" s="2" t="s">
        <v>57</v>
      </c>
      <c r="D23" s="2" t="s">
        <v>13</v>
      </c>
      <c r="E23" s="2" t="s">
        <v>42</v>
      </c>
      <c r="F23" s="2" t="s">
        <v>42</v>
      </c>
      <c r="G23" s="2" t="s">
        <v>582</v>
      </c>
      <c r="H23" s="2" t="s">
        <v>584</v>
      </c>
      <c r="I23" s="2">
        <v>1</v>
      </c>
      <c r="J23" s="2" t="s">
        <v>10</v>
      </c>
      <c r="K23" s="2" t="s">
        <v>11</v>
      </c>
      <c r="L23" s="2" t="s">
        <v>22</v>
      </c>
    </row>
    <row r="24" spans="1:12" ht="20" x14ac:dyDescent="0.35">
      <c r="A24" s="51">
        <v>23</v>
      </c>
      <c r="B24" s="4" t="s">
        <v>170</v>
      </c>
      <c r="C24" s="2" t="s">
        <v>57</v>
      </c>
      <c r="D24" s="2" t="s">
        <v>13</v>
      </c>
      <c r="E24" s="2" t="s">
        <v>42</v>
      </c>
      <c r="F24" s="2" t="s">
        <v>42</v>
      </c>
      <c r="G24" s="2" t="s">
        <v>582</v>
      </c>
      <c r="H24" s="2" t="s">
        <v>584</v>
      </c>
      <c r="I24" s="2">
        <v>1</v>
      </c>
      <c r="J24" s="2" t="s">
        <v>10</v>
      </c>
      <c r="K24" s="2" t="s">
        <v>11</v>
      </c>
      <c r="L24" s="2" t="s">
        <v>22</v>
      </c>
    </row>
    <row r="25" spans="1:12" ht="20" x14ac:dyDescent="0.35">
      <c r="A25" s="51">
        <v>24</v>
      </c>
      <c r="B25" s="4" t="s">
        <v>152</v>
      </c>
      <c r="C25" s="2" t="s">
        <v>57</v>
      </c>
      <c r="D25" s="2" t="s">
        <v>13</v>
      </c>
      <c r="E25" s="2" t="s">
        <v>42</v>
      </c>
      <c r="F25" s="2" t="s">
        <v>42</v>
      </c>
      <c r="G25" s="2" t="s">
        <v>582</v>
      </c>
      <c r="H25" s="2" t="s">
        <v>584</v>
      </c>
      <c r="I25" s="2">
        <v>1</v>
      </c>
      <c r="J25" s="2" t="s">
        <v>10</v>
      </c>
      <c r="K25" s="2" t="s">
        <v>11</v>
      </c>
      <c r="L25" s="2" t="s">
        <v>22</v>
      </c>
    </row>
    <row r="26" spans="1:12" ht="20" x14ac:dyDescent="0.35">
      <c r="A26" s="51">
        <v>25</v>
      </c>
      <c r="B26" s="4" t="s">
        <v>150</v>
      </c>
      <c r="C26" s="2" t="s">
        <v>57</v>
      </c>
      <c r="D26" s="2" t="s">
        <v>13</v>
      </c>
      <c r="E26" s="2" t="s">
        <v>42</v>
      </c>
      <c r="F26" s="2" t="s">
        <v>42</v>
      </c>
      <c r="G26" s="2" t="s">
        <v>582</v>
      </c>
      <c r="H26" s="2" t="s">
        <v>584</v>
      </c>
      <c r="I26" s="2">
        <v>1</v>
      </c>
      <c r="J26" s="2" t="s">
        <v>10</v>
      </c>
      <c r="K26" s="2" t="s">
        <v>11</v>
      </c>
      <c r="L26" s="2" t="s">
        <v>22</v>
      </c>
    </row>
    <row r="27" spans="1:12" ht="20" x14ac:dyDescent="0.35">
      <c r="A27" s="51">
        <v>26</v>
      </c>
      <c r="B27" s="4" t="s">
        <v>359</v>
      </c>
      <c r="C27" s="2" t="s">
        <v>57</v>
      </c>
      <c r="D27" s="2" t="s">
        <v>13</v>
      </c>
      <c r="E27" s="2" t="s">
        <v>42</v>
      </c>
      <c r="F27" s="2" t="s">
        <v>42</v>
      </c>
      <c r="G27" s="2" t="s">
        <v>582</v>
      </c>
      <c r="H27" s="2" t="s">
        <v>584</v>
      </c>
      <c r="I27" s="2">
        <v>1</v>
      </c>
      <c r="J27" s="2" t="s">
        <v>10</v>
      </c>
      <c r="K27" s="2" t="s">
        <v>11</v>
      </c>
      <c r="L27" s="2" t="s">
        <v>22</v>
      </c>
    </row>
    <row r="28" spans="1:12" ht="20" x14ac:dyDescent="0.35">
      <c r="A28" s="51">
        <v>27</v>
      </c>
      <c r="B28" s="4" t="s">
        <v>356</v>
      </c>
      <c r="C28" s="2" t="s">
        <v>57</v>
      </c>
      <c r="D28" s="2" t="s">
        <v>13</v>
      </c>
      <c r="E28" s="2" t="s">
        <v>42</v>
      </c>
      <c r="F28" s="2" t="s">
        <v>42</v>
      </c>
      <c r="G28" s="2" t="s">
        <v>582</v>
      </c>
      <c r="H28" s="2" t="s">
        <v>584</v>
      </c>
      <c r="I28" s="2">
        <v>1</v>
      </c>
      <c r="J28" s="2" t="s">
        <v>10</v>
      </c>
      <c r="K28" s="2" t="s">
        <v>11</v>
      </c>
      <c r="L28" s="2" t="s">
        <v>22</v>
      </c>
    </row>
    <row r="29" spans="1:12" ht="20" x14ac:dyDescent="0.35">
      <c r="A29" s="51">
        <v>28</v>
      </c>
      <c r="B29" s="4" t="s">
        <v>350</v>
      </c>
      <c r="C29" s="2" t="s">
        <v>57</v>
      </c>
      <c r="D29" s="2" t="s">
        <v>13</v>
      </c>
      <c r="E29" s="2" t="s">
        <v>42</v>
      </c>
      <c r="F29" s="2" t="s">
        <v>42</v>
      </c>
      <c r="G29" s="2" t="s">
        <v>582</v>
      </c>
      <c r="H29" s="2" t="s">
        <v>584</v>
      </c>
      <c r="I29" s="2">
        <v>1</v>
      </c>
      <c r="J29" s="2" t="s">
        <v>10</v>
      </c>
      <c r="K29" s="2" t="s">
        <v>11</v>
      </c>
      <c r="L29" s="2" t="s">
        <v>22</v>
      </c>
    </row>
    <row r="30" spans="1:12" ht="20" x14ac:dyDescent="0.35">
      <c r="A30" s="51">
        <v>29</v>
      </c>
      <c r="B30" s="4" t="s">
        <v>346</v>
      </c>
      <c r="C30" s="2" t="s">
        <v>57</v>
      </c>
      <c r="D30" s="2" t="s">
        <v>13</v>
      </c>
      <c r="E30" s="2" t="s">
        <v>42</v>
      </c>
      <c r="F30" s="2" t="s">
        <v>42</v>
      </c>
      <c r="G30" s="2" t="s">
        <v>582</v>
      </c>
      <c r="H30" s="2" t="s">
        <v>584</v>
      </c>
      <c r="I30" s="2">
        <v>1</v>
      </c>
      <c r="J30" s="2" t="s">
        <v>10</v>
      </c>
      <c r="K30" s="2" t="s">
        <v>11</v>
      </c>
      <c r="L30" s="2" t="s">
        <v>22</v>
      </c>
    </row>
    <row r="31" spans="1:12" ht="20" x14ac:dyDescent="0.35">
      <c r="A31" s="51">
        <v>30</v>
      </c>
      <c r="B31" s="4" t="s">
        <v>335</v>
      </c>
      <c r="C31" s="2" t="s">
        <v>57</v>
      </c>
      <c r="D31" s="2" t="s">
        <v>13</v>
      </c>
      <c r="E31" s="2" t="s">
        <v>42</v>
      </c>
      <c r="F31" s="2" t="s">
        <v>42</v>
      </c>
      <c r="G31" s="2" t="s">
        <v>582</v>
      </c>
      <c r="H31" s="2" t="s">
        <v>584</v>
      </c>
      <c r="I31" s="2">
        <v>1</v>
      </c>
      <c r="J31" s="2" t="s">
        <v>10</v>
      </c>
      <c r="K31" s="2" t="s">
        <v>11</v>
      </c>
      <c r="L31" s="2" t="s">
        <v>22</v>
      </c>
    </row>
    <row r="32" spans="1:12" ht="20" x14ac:dyDescent="0.35">
      <c r="A32" s="51">
        <v>31</v>
      </c>
      <c r="B32" s="4" t="s">
        <v>310</v>
      </c>
      <c r="C32" s="2" t="s">
        <v>57</v>
      </c>
      <c r="D32" s="2" t="s">
        <v>13</v>
      </c>
      <c r="E32" s="2" t="s">
        <v>42</v>
      </c>
      <c r="F32" s="2" t="s">
        <v>42</v>
      </c>
      <c r="G32" s="2" t="s">
        <v>582</v>
      </c>
      <c r="H32" s="2" t="s">
        <v>584</v>
      </c>
      <c r="I32" s="2">
        <v>1</v>
      </c>
      <c r="J32" s="2" t="s">
        <v>10</v>
      </c>
      <c r="K32" s="2" t="s">
        <v>11</v>
      </c>
      <c r="L32" s="2" t="s">
        <v>22</v>
      </c>
    </row>
    <row r="33" spans="1:12" ht="20" x14ac:dyDescent="0.35">
      <c r="A33" s="51">
        <v>32</v>
      </c>
      <c r="B33" s="4" t="s">
        <v>303</v>
      </c>
      <c r="C33" s="2" t="s">
        <v>57</v>
      </c>
      <c r="D33" s="2" t="s">
        <v>13</v>
      </c>
      <c r="E33" s="2" t="s">
        <v>42</v>
      </c>
      <c r="F33" s="2" t="s">
        <v>42</v>
      </c>
      <c r="G33" s="2" t="s">
        <v>582</v>
      </c>
      <c r="H33" s="2" t="s">
        <v>584</v>
      </c>
      <c r="I33" s="2">
        <v>1</v>
      </c>
      <c r="J33" s="2" t="s">
        <v>10</v>
      </c>
      <c r="K33" s="2" t="s">
        <v>11</v>
      </c>
      <c r="L33" s="2" t="s">
        <v>22</v>
      </c>
    </row>
    <row r="34" spans="1:12" ht="20" x14ac:dyDescent="0.35">
      <c r="A34" s="51">
        <v>33</v>
      </c>
      <c r="B34" s="4" t="s">
        <v>301</v>
      </c>
      <c r="C34" s="2" t="s">
        <v>57</v>
      </c>
      <c r="D34" s="2" t="s">
        <v>13</v>
      </c>
      <c r="E34" s="2" t="s">
        <v>42</v>
      </c>
      <c r="F34" s="2" t="s">
        <v>42</v>
      </c>
      <c r="G34" s="2" t="s">
        <v>582</v>
      </c>
      <c r="H34" s="2" t="s">
        <v>584</v>
      </c>
      <c r="I34" s="2">
        <v>2</v>
      </c>
      <c r="J34" s="2" t="s">
        <v>10</v>
      </c>
      <c r="K34" s="2" t="s">
        <v>11</v>
      </c>
      <c r="L34" s="2" t="s">
        <v>22</v>
      </c>
    </row>
    <row r="35" spans="1:12" ht="20" x14ac:dyDescent="0.35">
      <c r="A35" s="51">
        <v>34</v>
      </c>
      <c r="B35" s="4" t="s">
        <v>494</v>
      </c>
      <c r="C35" s="2" t="s">
        <v>57</v>
      </c>
      <c r="D35" s="2" t="s">
        <v>13</v>
      </c>
      <c r="E35" s="2" t="s">
        <v>42</v>
      </c>
      <c r="F35" s="2" t="s">
        <v>42</v>
      </c>
      <c r="G35" s="2" t="s">
        <v>582</v>
      </c>
      <c r="H35" s="2" t="s">
        <v>584</v>
      </c>
      <c r="I35" s="2">
        <v>2</v>
      </c>
      <c r="J35" s="2" t="s">
        <v>10</v>
      </c>
      <c r="K35" s="2" t="s">
        <v>11</v>
      </c>
      <c r="L35" s="2" t="s">
        <v>22</v>
      </c>
    </row>
    <row r="36" spans="1:12" ht="20" x14ac:dyDescent="0.35">
      <c r="A36" s="51">
        <v>35</v>
      </c>
      <c r="B36" s="4" t="s">
        <v>504</v>
      </c>
      <c r="C36" s="2" t="s">
        <v>57</v>
      </c>
      <c r="D36" s="2" t="s">
        <v>13</v>
      </c>
      <c r="E36" s="2" t="s">
        <v>42</v>
      </c>
      <c r="F36" s="2" t="s">
        <v>42</v>
      </c>
      <c r="G36" s="2" t="s">
        <v>582</v>
      </c>
      <c r="H36" s="2" t="s">
        <v>584</v>
      </c>
      <c r="I36" s="2">
        <v>2</v>
      </c>
      <c r="J36" s="2" t="s">
        <v>10</v>
      </c>
      <c r="K36" s="2" t="s">
        <v>11</v>
      </c>
      <c r="L36" s="2" t="s">
        <v>22</v>
      </c>
    </row>
    <row r="37" spans="1:12" ht="20" x14ac:dyDescent="0.35">
      <c r="A37" s="51">
        <v>36</v>
      </c>
      <c r="B37" s="4" t="s">
        <v>506</v>
      </c>
      <c r="C37" s="2" t="s">
        <v>57</v>
      </c>
      <c r="D37" s="2" t="s">
        <v>13</v>
      </c>
      <c r="E37" s="2" t="s">
        <v>42</v>
      </c>
      <c r="F37" s="2" t="s">
        <v>42</v>
      </c>
      <c r="G37" s="2" t="s">
        <v>582</v>
      </c>
      <c r="H37" s="2" t="s">
        <v>584</v>
      </c>
      <c r="I37" s="2">
        <v>2</v>
      </c>
      <c r="J37" s="2" t="s">
        <v>10</v>
      </c>
      <c r="K37" s="2" t="s">
        <v>11</v>
      </c>
      <c r="L37" s="2" t="s">
        <v>22</v>
      </c>
    </row>
    <row r="38" spans="1:12" ht="20.5" thickBot="1" x14ac:dyDescent="0.4">
      <c r="A38" s="343" t="s">
        <v>625</v>
      </c>
      <c r="B38" s="344"/>
      <c r="C38" s="344"/>
      <c r="D38" s="344"/>
      <c r="E38" s="344"/>
      <c r="F38" s="344"/>
      <c r="G38" s="344"/>
      <c r="H38" s="344"/>
      <c r="I38" s="263">
        <f>SUM(I2:I37)</f>
        <v>40</v>
      </c>
      <c r="J38" s="56"/>
      <c r="K38" s="56"/>
      <c r="L38" s="57"/>
    </row>
    <row r="39" spans="1:12" ht="20.5" thickBot="1" x14ac:dyDescent="0.4">
      <c r="A39" s="1"/>
      <c r="B39" s="41"/>
      <c r="C39" s="1"/>
      <c r="D39" s="1"/>
      <c r="E39" s="1"/>
      <c r="F39" s="1"/>
      <c r="G39" s="1"/>
      <c r="H39" s="1"/>
      <c r="I39" s="1"/>
      <c r="J39" s="1"/>
      <c r="K39" s="1"/>
      <c r="L39" s="1"/>
    </row>
    <row r="40" spans="1:12" ht="20" x14ac:dyDescent="0.35">
      <c r="A40" s="2">
        <v>1</v>
      </c>
      <c r="B40" s="58" t="s">
        <v>82</v>
      </c>
      <c r="C40" s="59" t="s">
        <v>8</v>
      </c>
      <c r="D40" s="59" t="s">
        <v>208</v>
      </c>
      <c r="E40" s="59" t="s">
        <v>42</v>
      </c>
      <c r="F40" s="59" t="s">
        <v>42</v>
      </c>
      <c r="G40" s="59" t="s">
        <v>582</v>
      </c>
      <c r="H40" s="59" t="s">
        <v>583</v>
      </c>
      <c r="I40" s="59">
        <v>1</v>
      </c>
      <c r="J40" s="59" t="s">
        <v>594</v>
      </c>
      <c r="K40" s="59" t="s">
        <v>11</v>
      </c>
      <c r="L40" s="60" t="s">
        <v>64</v>
      </c>
    </row>
    <row r="41" spans="1:12" ht="20" x14ac:dyDescent="0.35">
      <c r="A41" s="2">
        <v>2</v>
      </c>
      <c r="B41" s="4" t="s">
        <v>245</v>
      </c>
      <c r="C41" s="2" t="s">
        <v>8</v>
      </c>
      <c r="D41" s="2" t="s">
        <v>208</v>
      </c>
      <c r="E41" s="2" t="s">
        <v>42</v>
      </c>
      <c r="F41" s="2" t="s">
        <v>42</v>
      </c>
      <c r="G41" s="2" t="s">
        <v>582</v>
      </c>
      <c r="H41" s="2" t="s">
        <v>583</v>
      </c>
      <c r="I41" s="2">
        <v>1</v>
      </c>
      <c r="J41" s="2" t="s">
        <v>594</v>
      </c>
      <c r="K41" s="2" t="s">
        <v>11</v>
      </c>
      <c r="L41" s="52" t="s">
        <v>64</v>
      </c>
    </row>
    <row r="42" spans="1:12" ht="20" x14ac:dyDescent="0.35">
      <c r="A42" s="2">
        <v>3</v>
      </c>
      <c r="B42" s="4" t="s">
        <v>276</v>
      </c>
      <c r="C42" s="2" t="s">
        <v>8</v>
      </c>
      <c r="D42" s="2" t="s">
        <v>208</v>
      </c>
      <c r="E42" s="2" t="s">
        <v>42</v>
      </c>
      <c r="F42" s="2" t="s">
        <v>42</v>
      </c>
      <c r="G42" s="2" t="s">
        <v>582</v>
      </c>
      <c r="H42" s="2" t="s">
        <v>583</v>
      </c>
      <c r="I42" s="2">
        <v>1</v>
      </c>
      <c r="J42" s="2" t="s">
        <v>594</v>
      </c>
      <c r="K42" s="2" t="s">
        <v>11</v>
      </c>
      <c r="L42" s="52" t="s">
        <v>64</v>
      </c>
    </row>
    <row r="43" spans="1:12" ht="20" x14ac:dyDescent="0.35">
      <c r="A43" s="2">
        <v>4</v>
      </c>
      <c r="B43" s="4" t="s">
        <v>435</v>
      </c>
      <c r="C43" s="2" t="s">
        <v>8</v>
      </c>
      <c r="D43" s="2" t="s">
        <v>208</v>
      </c>
      <c r="E43" s="2" t="s">
        <v>42</v>
      </c>
      <c r="F43" s="2" t="s">
        <v>42</v>
      </c>
      <c r="G43" s="2" t="s">
        <v>582</v>
      </c>
      <c r="H43" s="2" t="s">
        <v>583</v>
      </c>
      <c r="I43" s="2">
        <v>1</v>
      </c>
      <c r="J43" s="2" t="s">
        <v>594</v>
      </c>
      <c r="K43" s="2" t="s">
        <v>11</v>
      </c>
      <c r="L43" s="52" t="s">
        <v>64</v>
      </c>
    </row>
    <row r="44" spans="1:12" ht="20" x14ac:dyDescent="0.35">
      <c r="A44" s="2">
        <v>5</v>
      </c>
      <c r="B44" s="4" t="s">
        <v>172</v>
      </c>
      <c r="C44" s="2" t="s">
        <v>57</v>
      </c>
      <c r="D44" s="2" t="s">
        <v>13</v>
      </c>
      <c r="E44" s="2" t="s">
        <v>42</v>
      </c>
      <c r="F44" s="2" t="s">
        <v>42</v>
      </c>
      <c r="G44" s="2" t="s">
        <v>582</v>
      </c>
      <c r="H44" s="2" t="s">
        <v>583</v>
      </c>
      <c r="I44" s="2">
        <v>1</v>
      </c>
      <c r="J44" s="2" t="s">
        <v>10</v>
      </c>
      <c r="K44" s="2" t="s">
        <v>11</v>
      </c>
      <c r="L44" s="2" t="s">
        <v>64</v>
      </c>
    </row>
    <row r="45" spans="1:12" ht="20" x14ac:dyDescent="0.35">
      <c r="A45" s="2">
        <v>6</v>
      </c>
      <c r="B45" s="4" t="s">
        <v>165</v>
      </c>
      <c r="C45" s="2" t="s">
        <v>57</v>
      </c>
      <c r="D45" s="2" t="s">
        <v>13</v>
      </c>
      <c r="E45" s="2" t="s">
        <v>42</v>
      </c>
      <c r="F45" s="2" t="s">
        <v>42</v>
      </c>
      <c r="G45" s="2" t="s">
        <v>582</v>
      </c>
      <c r="H45" s="2" t="s">
        <v>583</v>
      </c>
      <c r="I45" s="2">
        <v>1</v>
      </c>
      <c r="J45" s="2" t="s">
        <v>10</v>
      </c>
      <c r="K45" s="2" t="s">
        <v>11</v>
      </c>
      <c r="L45" s="2" t="s">
        <v>64</v>
      </c>
    </row>
    <row r="46" spans="1:12" ht="20" x14ac:dyDescent="0.35">
      <c r="A46" s="2">
        <v>7</v>
      </c>
      <c r="B46" s="4" t="s">
        <v>145</v>
      </c>
      <c r="C46" s="2" t="s">
        <v>57</v>
      </c>
      <c r="D46" s="2" t="s">
        <v>13</v>
      </c>
      <c r="E46" s="2" t="s">
        <v>42</v>
      </c>
      <c r="F46" s="2" t="s">
        <v>42</v>
      </c>
      <c r="G46" s="2" t="s">
        <v>582</v>
      </c>
      <c r="H46" s="2" t="s">
        <v>583</v>
      </c>
      <c r="I46" s="2">
        <v>1</v>
      </c>
      <c r="J46" s="2" t="s">
        <v>10</v>
      </c>
      <c r="K46" s="2" t="s">
        <v>11</v>
      </c>
      <c r="L46" s="2" t="s">
        <v>64</v>
      </c>
    </row>
    <row r="47" spans="1:12" ht="20" x14ac:dyDescent="0.35">
      <c r="A47" s="2">
        <v>8</v>
      </c>
      <c r="B47" s="4" t="s">
        <v>323</v>
      </c>
      <c r="C47" s="2" t="s">
        <v>57</v>
      </c>
      <c r="D47" s="2" t="s">
        <v>13</v>
      </c>
      <c r="E47" s="2" t="s">
        <v>42</v>
      </c>
      <c r="F47" s="2" t="s">
        <v>42</v>
      </c>
      <c r="G47" s="2" t="s">
        <v>582</v>
      </c>
      <c r="H47" s="2" t="s">
        <v>583</v>
      </c>
      <c r="I47" s="2">
        <v>1</v>
      </c>
      <c r="J47" s="2" t="s">
        <v>10</v>
      </c>
      <c r="K47" s="2" t="s">
        <v>11</v>
      </c>
      <c r="L47" s="2" t="s">
        <v>64</v>
      </c>
    </row>
    <row r="48" spans="1:12" ht="20" x14ac:dyDescent="0.35">
      <c r="A48" s="2">
        <v>9</v>
      </c>
      <c r="B48" s="4" t="s">
        <v>491</v>
      </c>
      <c r="C48" s="2" t="s">
        <v>57</v>
      </c>
      <c r="D48" s="2" t="s">
        <v>13</v>
      </c>
      <c r="E48" s="2" t="s">
        <v>42</v>
      </c>
      <c r="F48" s="2" t="s">
        <v>42</v>
      </c>
      <c r="G48" s="2" t="s">
        <v>582</v>
      </c>
      <c r="H48" s="2" t="s">
        <v>583</v>
      </c>
      <c r="I48" s="2">
        <v>1</v>
      </c>
      <c r="J48" s="2" t="s">
        <v>10</v>
      </c>
      <c r="K48" s="2" t="s">
        <v>11</v>
      </c>
      <c r="L48" s="2" t="s">
        <v>64</v>
      </c>
    </row>
    <row r="49" spans="1:12" ht="20.5" thickBot="1" x14ac:dyDescent="0.4">
      <c r="A49" s="345" t="s">
        <v>625</v>
      </c>
      <c r="B49" s="346"/>
      <c r="C49" s="346"/>
      <c r="D49" s="346"/>
      <c r="E49" s="346"/>
      <c r="F49" s="346"/>
      <c r="G49" s="346"/>
      <c r="H49" s="347"/>
      <c r="I49" s="263">
        <f>SUM(I40:I48)</f>
        <v>9</v>
      </c>
      <c r="J49" s="56"/>
      <c r="K49" s="56"/>
      <c r="L49" s="57"/>
    </row>
  </sheetData>
  <autoFilter ref="A1:L38" xr:uid="{352AD00C-196B-4DAB-8F02-2430B9616DDB}"/>
  <sortState xmlns:xlrd2="http://schemas.microsoft.com/office/spreadsheetml/2017/richdata2" ref="B2:C18">
    <sortCondition ref="B2:B18"/>
  </sortState>
  <mergeCells count="2">
    <mergeCell ref="A38:H38"/>
    <mergeCell ref="A49:H49"/>
  </mergeCells>
  <phoneticPr fontId="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E2B73-6226-4E13-A4F6-AD995C250718}">
  <sheetPr>
    <tabColor rgb="FF92D050"/>
  </sheetPr>
  <dimension ref="A1:K8"/>
  <sheetViews>
    <sheetView workbookViewId="0">
      <selection activeCell="H8" sqref="H8"/>
    </sheetView>
  </sheetViews>
  <sheetFormatPr defaultRowHeight="14.5" x14ac:dyDescent="0.35"/>
  <cols>
    <col min="1" max="1" width="12" customWidth="1"/>
    <col min="3" max="3" width="17.453125" customWidth="1"/>
    <col min="4" max="4" width="25.08984375" customWidth="1"/>
    <col min="5" max="5" width="15.453125" customWidth="1"/>
    <col min="8" max="8" width="18.08984375" customWidth="1"/>
    <col min="9" max="9" width="21.81640625" customWidth="1"/>
    <col min="10" max="10" width="23.1796875" customWidth="1"/>
    <col min="11" max="11" width="22.81640625" bestFit="1" customWidth="1"/>
  </cols>
  <sheetData>
    <row r="1" spans="1:11" ht="20.5" thickBot="1" x14ac:dyDescent="0.4">
      <c r="A1" s="49" t="s">
        <v>1</v>
      </c>
      <c r="B1" s="49" t="s">
        <v>2</v>
      </c>
      <c r="C1" s="49" t="s">
        <v>3</v>
      </c>
      <c r="D1" s="49" t="s">
        <v>21</v>
      </c>
      <c r="E1" s="49" t="s">
        <v>549</v>
      </c>
      <c r="F1" s="49" t="s">
        <v>550</v>
      </c>
      <c r="G1" s="49" t="s">
        <v>551</v>
      </c>
      <c r="H1" s="49" t="s">
        <v>4</v>
      </c>
      <c r="I1" s="49" t="s">
        <v>5</v>
      </c>
      <c r="J1" s="49" t="s">
        <v>12</v>
      </c>
      <c r="K1" s="50" t="s">
        <v>6</v>
      </c>
    </row>
    <row r="2" spans="1:11" ht="20" x14ac:dyDescent="0.35">
      <c r="A2" s="58" t="s">
        <v>53</v>
      </c>
      <c r="B2" s="59" t="s">
        <v>8</v>
      </c>
      <c r="C2" s="59" t="s">
        <v>208</v>
      </c>
      <c r="D2" s="59" t="s">
        <v>41</v>
      </c>
      <c r="E2" s="59"/>
      <c r="F2" s="59">
        <v>600</v>
      </c>
      <c r="G2" s="59" t="s">
        <v>585</v>
      </c>
      <c r="H2" s="59">
        <v>1</v>
      </c>
      <c r="I2" s="59" t="s">
        <v>10</v>
      </c>
      <c r="J2" s="59" t="s">
        <v>11</v>
      </c>
      <c r="K2" s="60" t="s">
        <v>23</v>
      </c>
    </row>
    <row r="3" spans="1:11" ht="20" x14ac:dyDescent="0.35">
      <c r="A3" s="4" t="s">
        <v>82</v>
      </c>
      <c r="B3" s="2" t="s">
        <v>8</v>
      </c>
      <c r="C3" s="2" t="s">
        <v>208</v>
      </c>
      <c r="D3" s="2" t="s">
        <v>41</v>
      </c>
      <c r="E3" s="2"/>
      <c r="F3" s="2">
        <v>600</v>
      </c>
      <c r="G3" s="2" t="s">
        <v>585</v>
      </c>
      <c r="H3" s="2">
        <v>1</v>
      </c>
      <c r="I3" s="2" t="s">
        <v>10</v>
      </c>
      <c r="J3" s="2" t="s">
        <v>11</v>
      </c>
      <c r="K3" s="52" t="s">
        <v>64</v>
      </c>
    </row>
    <row r="4" spans="1:11" ht="20" x14ac:dyDescent="0.35">
      <c r="A4" s="4" t="s">
        <v>285</v>
      </c>
      <c r="B4" s="2" t="s">
        <v>8</v>
      </c>
      <c r="C4" s="2" t="s">
        <v>26</v>
      </c>
      <c r="D4" s="2" t="s">
        <v>41</v>
      </c>
      <c r="E4" s="2"/>
      <c r="F4" s="2">
        <v>600</v>
      </c>
      <c r="G4" s="2" t="s">
        <v>585</v>
      </c>
      <c r="H4" s="2">
        <v>1</v>
      </c>
      <c r="I4" s="2" t="s">
        <v>10</v>
      </c>
      <c r="J4" s="2" t="s">
        <v>11</v>
      </c>
      <c r="K4" s="52" t="s">
        <v>64</v>
      </c>
    </row>
    <row r="5" spans="1:11" ht="20" x14ac:dyDescent="0.35">
      <c r="A5" s="4" t="s">
        <v>435</v>
      </c>
      <c r="B5" s="2" t="s">
        <v>8</v>
      </c>
      <c r="C5" s="2" t="s">
        <v>208</v>
      </c>
      <c r="D5" s="2" t="s">
        <v>41</v>
      </c>
      <c r="E5" s="2"/>
      <c r="F5" s="2">
        <v>600</v>
      </c>
      <c r="G5" s="2" t="s">
        <v>585</v>
      </c>
      <c r="H5" s="2">
        <v>1</v>
      </c>
      <c r="I5" s="2" t="s">
        <v>10</v>
      </c>
      <c r="J5" s="2" t="s">
        <v>11</v>
      </c>
      <c r="K5" s="52" t="s">
        <v>64</v>
      </c>
    </row>
    <row r="6" spans="1:11" ht="20" x14ac:dyDescent="0.35">
      <c r="A6" s="4" t="s">
        <v>159</v>
      </c>
      <c r="B6" s="2" t="s">
        <v>57</v>
      </c>
      <c r="C6" s="2" t="s">
        <v>13</v>
      </c>
      <c r="D6" s="2" t="s">
        <v>41</v>
      </c>
      <c r="E6" s="2"/>
      <c r="F6" s="2">
        <v>600</v>
      </c>
      <c r="G6" s="2" t="s">
        <v>585</v>
      </c>
      <c r="H6" s="2">
        <v>1</v>
      </c>
      <c r="I6" s="4" t="s">
        <v>10</v>
      </c>
      <c r="J6" s="2" t="s">
        <v>11</v>
      </c>
      <c r="K6" s="52" t="s">
        <v>64</v>
      </c>
    </row>
    <row r="7" spans="1:11" ht="20" x14ac:dyDescent="0.35">
      <c r="A7" s="4" t="s">
        <v>323</v>
      </c>
      <c r="B7" s="2" t="s">
        <v>57</v>
      </c>
      <c r="C7" s="2" t="s">
        <v>13</v>
      </c>
      <c r="D7" s="2" t="s">
        <v>41</v>
      </c>
      <c r="E7" s="2"/>
      <c r="F7" s="2">
        <v>600</v>
      </c>
      <c r="G7" s="2" t="s">
        <v>585</v>
      </c>
      <c r="H7" s="2">
        <v>1</v>
      </c>
      <c r="I7" s="2" t="s">
        <v>10</v>
      </c>
      <c r="J7" s="2" t="s">
        <v>11</v>
      </c>
      <c r="K7" s="52" t="s">
        <v>64</v>
      </c>
    </row>
    <row r="8" spans="1:11" ht="20.5" thickBot="1" x14ac:dyDescent="0.4">
      <c r="A8" s="348" t="s">
        <v>625</v>
      </c>
      <c r="B8" s="349"/>
      <c r="C8" s="349"/>
      <c r="D8" s="349"/>
      <c r="E8" s="349"/>
      <c r="F8" s="349"/>
      <c r="G8" s="350"/>
      <c r="H8" s="268">
        <f>SUM(H2:H7)</f>
        <v>6</v>
      </c>
      <c r="I8" s="56"/>
      <c r="J8" s="56"/>
      <c r="K8" s="57"/>
    </row>
  </sheetData>
  <mergeCells count="1">
    <mergeCell ref="A8:G8"/>
  </mergeCells>
  <pageMargins left="0.7" right="0.7" top="0.75" bottom="0.75" header="0.3" footer="0.3"/>
  <ignoredErrors>
    <ignoredError sqref="H8"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15394-DE47-4ABF-8BA1-AA34E6D6128C}">
  <sheetPr>
    <tabColor rgb="FF92D050"/>
  </sheetPr>
  <dimension ref="A1:L76"/>
  <sheetViews>
    <sheetView topLeftCell="A63" workbookViewId="0">
      <selection activeCell="I76" sqref="I76"/>
    </sheetView>
  </sheetViews>
  <sheetFormatPr defaultColWidth="8.90625" defaultRowHeight="14.5" x14ac:dyDescent="0.35"/>
  <cols>
    <col min="1" max="1" width="8.90625" style="13"/>
    <col min="2" max="2" width="14" style="13" customWidth="1"/>
    <col min="3" max="3" width="8.90625" style="13"/>
    <col min="4" max="4" width="13.36328125" style="13" customWidth="1"/>
    <col min="5" max="5" width="24.36328125" style="13" customWidth="1"/>
    <col min="6" max="6" width="13.90625" style="13" customWidth="1"/>
    <col min="7" max="9" width="8.90625" style="13"/>
    <col min="10" max="10" width="18.81640625" style="13" customWidth="1"/>
    <col min="11" max="11" width="19.08984375" style="13" customWidth="1"/>
    <col min="12" max="12" width="23.54296875" style="13" customWidth="1"/>
    <col min="13" max="16384" width="8.90625" style="13"/>
  </cols>
  <sheetData>
    <row r="1" spans="1:12" ht="20" x14ac:dyDescent="0.35">
      <c r="A1" s="12" t="s">
        <v>0</v>
      </c>
      <c r="B1" s="12" t="s">
        <v>1</v>
      </c>
      <c r="C1" s="12" t="s">
        <v>2</v>
      </c>
      <c r="D1" s="12" t="s">
        <v>3</v>
      </c>
      <c r="E1" s="12" t="s">
        <v>21</v>
      </c>
      <c r="F1" s="12" t="s">
        <v>549</v>
      </c>
      <c r="G1" s="12" t="s">
        <v>550</v>
      </c>
      <c r="H1" s="12" t="s">
        <v>551</v>
      </c>
      <c r="I1" s="12" t="s">
        <v>4</v>
      </c>
      <c r="J1" s="12" t="s">
        <v>5</v>
      </c>
      <c r="K1" s="12" t="s">
        <v>12</v>
      </c>
      <c r="L1" s="12" t="s">
        <v>6</v>
      </c>
    </row>
    <row r="2" spans="1:12" ht="20" x14ac:dyDescent="0.35">
      <c r="A2" s="14">
        <v>1</v>
      </c>
      <c r="B2" s="15" t="s">
        <v>255</v>
      </c>
      <c r="C2" s="14" t="s">
        <v>8</v>
      </c>
      <c r="D2" s="14" t="s">
        <v>19</v>
      </c>
      <c r="E2" s="14" t="s">
        <v>50</v>
      </c>
      <c r="F2" s="14"/>
      <c r="G2" s="14">
        <v>1200</v>
      </c>
      <c r="H2" s="14" t="s">
        <v>586</v>
      </c>
      <c r="I2" s="14">
        <v>1</v>
      </c>
      <c r="J2" s="14" t="s">
        <v>10</v>
      </c>
      <c r="K2" s="14" t="s">
        <v>11</v>
      </c>
      <c r="L2" s="14" t="s">
        <v>22</v>
      </c>
    </row>
    <row r="3" spans="1:12" ht="20" x14ac:dyDescent="0.35">
      <c r="A3" s="14">
        <v>2</v>
      </c>
      <c r="B3" s="15" t="s">
        <v>49</v>
      </c>
      <c r="C3" s="14" t="s">
        <v>8</v>
      </c>
      <c r="D3" s="14" t="s">
        <v>19</v>
      </c>
      <c r="E3" s="14" t="s">
        <v>50</v>
      </c>
      <c r="F3" s="14"/>
      <c r="G3" s="14">
        <v>1200</v>
      </c>
      <c r="H3" s="14" t="s">
        <v>586</v>
      </c>
      <c r="I3" s="14">
        <v>1</v>
      </c>
      <c r="J3" s="14" t="s">
        <v>10</v>
      </c>
      <c r="K3" s="14" t="s">
        <v>11</v>
      </c>
      <c r="L3" s="14" t="s">
        <v>22</v>
      </c>
    </row>
    <row r="4" spans="1:12" ht="20" x14ac:dyDescent="0.35">
      <c r="A4" s="14">
        <v>3</v>
      </c>
      <c r="B4" s="15" t="s">
        <v>76</v>
      </c>
      <c r="C4" s="14" t="s">
        <v>8</v>
      </c>
      <c r="D4" s="14" t="s">
        <v>19</v>
      </c>
      <c r="E4" s="14" t="s">
        <v>50</v>
      </c>
      <c r="F4" s="14"/>
      <c r="G4" s="14">
        <v>1200</v>
      </c>
      <c r="H4" s="14" t="s">
        <v>586</v>
      </c>
      <c r="I4" s="14">
        <v>1</v>
      </c>
      <c r="J4" s="14" t="s">
        <v>10</v>
      </c>
      <c r="K4" s="14" t="s">
        <v>11</v>
      </c>
      <c r="L4" s="14" t="s">
        <v>22</v>
      </c>
    </row>
    <row r="5" spans="1:12" ht="20" x14ac:dyDescent="0.35">
      <c r="A5" s="14">
        <v>4</v>
      </c>
      <c r="B5" s="15" t="s">
        <v>81</v>
      </c>
      <c r="C5" s="14" t="s">
        <v>8</v>
      </c>
      <c r="D5" s="14" t="s">
        <v>19</v>
      </c>
      <c r="E5" s="14" t="s">
        <v>50</v>
      </c>
      <c r="F5" s="14"/>
      <c r="G5" s="14">
        <v>1200</v>
      </c>
      <c r="H5" s="14" t="s">
        <v>586</v>
      </c>
      <c r="I5" s="14">
        <v>1</v>
      </c>
      <c r="J5" s="14" t="s">
        <v>10</v>
      </c>
      <c r="K5" s="14" t="s">
        <v>11</v>
      </c>
      <c r="L5" s="14" t="s">
        <v>22</v>
      </c>
    </row>
    <row r="6" spans="1:12" ht="20" x14ac:dyDescent="0.35">
      <c r="A6" s="14">
        <v>5</v>
      </c>
      <c r="B6" s="15" t="s">
        <v>100</v>
      </c>
      <c r="C6" s="14" t="s">
        <v>8</v>
      </c>
      <c r="D6" s="14" t="s">
        <v>19</v>
      </c>
      <c r="E6" s="14" t="s">
        <v>50</v>
      </c>
      <c r="F6" s="14"/>
      <c r="G6" s="14">
        <v>1200</v>
      </c>
      <c r="H6" s="14" t="s">
        <v>586</v>
      </c>
      <c r="I6" s="14">
        <v>1</v>
      </c>
      <c r="J6" s="14" t="s">
        <v>10</v>
      </c>
      <c r="K6" s="14" t="s">
        <v>11</v>
      </c>
      <c r="L6" s="14" t="s">
        <v>22</v>
      </c>
    </row>
    <row r="7" spans="1:12" ht="20" x14ac:dyDescent="0.35">
      <c r="A7" s="14">
        <v>6</v>
      </c>
      <c r="B7" s="15" t="s">
        <v>102</v>
      </c>
      <c r="C7" s="14" t="s">
        <v>8</v>
      </c>
      <c r="D7" s="14" t="s">
        <v>19</v>
      </c>
      <c r="E7" s="14" t="s">
        <v>50</v>
      </c>
      <c r="F7" s="14"/>
      <c r="G7" s="14">
        <v>1200</v>
      </c>
      <c r="H7" s="14" t="s">
        <v>586</v>
      </c>
      <c r="I7" s="14">
        <v>1</v>
      </c>
      <c r="J7" s="14" t="s">
        <v>10</v>
      </c>
      <c r="K7" s="14" t="s">
        <v>11</v>
      </c>
      <c r="L7" s="14" t="s">
        <v>22</v>
      </c>
    </row>
    <row r="8" spans="1:12" ht="20" x14ac:dyDescent="0.35">
      <c r="A8" s="14">
        <v>7</v>
      </c>
      <c r="B8" s="15" t="s">
        <v>118</v>
      </c>
      <c r="C8" s="14" t="s">
        <v>8</v>
      </c>
      <c r="D8" s="14" t="s">
        <v>19</v>
      </c>
      <c r="E8" s="14" t="s">
        <v>50</v>
      </c>
      <c r="F8" s="14"/>
      <c r="G8" s="14">
        <v>1200</v>
      </c>
      <c r="H8" s="14" t="s">
        <v>586</v>
      </c>
      <c r="I8" s="14">
        <v>1</v>
      </c>
      <c r="J8" s="14" t="s">
        <v>10</v>
      </c>
      <c r="K8" s="14" t="s">
        <v>11</v>
      </c>
      <c r="L8" s="14" t="s">
        <v>22</v>
      </c>
    </row>
    <row r="9" spans="1:12" ht="20" x14ac:dyDescent="0.35">
      <c r="A9" s="14">
        <v>8</v>
      </c>
      <c r="B9" s="15" t="s">
        <v>119</v>
      </c>
      <c r="C9" s="14" t="s">
        <v>8</v>
      </c>
      <c r="D9" s="14" t="s">
        <v>19</v>
      </c>
      <c r="E9" s="14" t="s">
        <v>50</v>
      </c>
      <c r="F9" s="14"/>
      <c r="G9" s="14">
        <v>1200</v>
      </c>
      <c r="H9" s="14" t="s">
        <v>586</v>
      </c>
      <c r="I9" s="14">
        <v>1</v>
      </c>
      <c r="J9" s="14" t="s">
        <v>10</v>
      </c>
      <c r="K9" s="14" t="s">
        <v>11</v>
      </c>
      <c r="L9" s="14" t="s">
        <v>22</v>
      </c>
    </row>
    <row r="10" spans="1:12" ht="20" x14ac:dyDescent="0.35">
      <c r="A10" s="14">
        <v>9</v>
      </c>
      <c r="B10" s="15" t="s">
        <v>120</v>
      </c>
      <c r="C10" s="14" t="s">
        <v>8</v>
      </c>
      <c r="D10" s="14" t="s">
        <v>19</v>
      </c>
      <c r="E10" s="14" t="s">
        <v>50</v>
      </c>
      <c r="F10" s="14"/>
      <c r="G10" s="14">
        <v>1200</v>
      </c>
      <c r="H10" s="14" t="s">
        <v>586</v>
      </c>
      <c r="I10" s="14">
        <v>1</v>
      </c>
      <c r="J10" s="14" t="s">
        <v>10</v>
      </c>
      <c r="K10" s="14" t="s">
        <v>11</v>
      </c>
      <c r="L10" s="14" t="s">
        <v>22</v>
      </c>
    </row>
    <row r="11" spans="1:12" ht="20" x14ac:dyDescent="0.35">
      <c r="A11" s="14">
        <v>10</v>
      </c>
      <c r="B11" s="14" t="s">
        <v>123</v>
      </c>
      <c r="C11" s="14" t="s">
        <v>8</v>
      </c>
      <c r="D11" s="14" t="s">
        <v>19</v>
      </c>
      <c r="E11" s="14" t="s">
        <v>50</v>
      </c>
      <c r="F11" s="14"/>
      <c r="G11" s="14">
        <v>1200</v>
      </c>
      <c r="H11" s="14" t="s">
        <v>586</v>
      </c>
      <c r="I11" s="14">
        <v>1</v>
      </c>
      <c r="J11" s="14" t="s">
        <v>10</v>
      </c>
      <c r="K11" s="14" t="s">
        <v>11</v>
      </c>
      <c r="L11" s="14" t="s">
        <v>22</v>
      </c>
    </row>
    <row r="12" spans="1:12" ht="20" x14ac:dyDescent="0.35">
      <c r="A12" s="14">
        <v>11</v>
      </c>
      <c r="B12" s="14" t="s">
        <v>124</v>
      </c>
      <c r="C12" s="14" t="s">
        <v>8</v>
      </c>
      <c r="D12" s="14" t="s">
        <v>19</v>
      </c>
      <c r="E12" s="14" t="s">
        <v>50</v>
      </c>
      <c r="F12" s="14"/>
      <c r="G12" s="14">
        <v>1200</v>
      </c>
      <c r="H12" s="14" t="s">
        <v>586</v>
      </c>
      <c r="I12" s="14">
        <v>1</v>
      </c>
      <c r="J12" s="14" t="s">
        <v>10</v>
      </c>
      <c r="K12" s="14" t="s">
        <v>11</v>
      </c>
      <c r="L12" s="14" t="s">
        <v>22</v>
      </c>
    </row>
    <row r="13" spans="1:12" ht="20" x14ac:dyDescent="0.35">
      <c r="A13" s="14">
        <v>12</v>
      </c>
      <c r="B13" s="14" t="s">
        <v>130</v>
      </c>
      <c r="C13" s="14" t="s">
        <v>8</v>
      </c>
      <c r="D13" s="14" t="s">
        <v>19</v>
      </c>
      <c r="E13" s="14" t="s">
        <v>50</v>
      </c>
      <c r="F13" s="14"/>
      <c r="G13" s="14">
        <v>1200</v>
      </c>
      <c r="H13" s="14" t="s">
        <v>586</v>
      </c>
      <c r="I13" s="14">
        <v>1</v>
      </c>
      <c r="J13" s="14" t="s">
        <v>10</v>
      </c>
      <c r="K13" s="14" t="s">
        <v>11</v>
      </c>
      <c r="L13" s="14" t="s">
        <v>22</v>
      </c>
    </row>
    <row r="14" spans="1:12" ht="20" x14ac:dyDescent="0.35">
      <c r="A14" s="14">
        <v>13</v>
      </c>
      <c r="B14" s="15" t="s">
        <v>248</v>
      </c>
      <c r="C14" s="14" t="s">
        <v>8</v>
      </c>
      <c r="D14" s="14" t="s">
        <v>19</v>
      </c>
      <c r="E14" s="14" t="s">
        <v>50</v>
      </c>
      <c r="F14" s="14"/>
      <c r="G14" s="14">
        <v>1200</v>
      </c>
      <c r="H14" s="14" t="s">
        <v>586</v>
      </c>
      <c r="I14" s="14">
        <v>1</v>
      </c>
      <c r="J14" s="14" t="s">
        <v>10</v>
      </c>
      <c r="K14" s="14" t="s">
        <v>11</v>
      </c>
      <c r="L14" s="14" t="s">
        <v>22</v>
      </c>
    </row>
    <row r="15" spans="1:12" ht="20" x14ac:dyDescent="0.35">
      <c r="A15" s="14">
        <v>14</v>
      </c>
      <c r="B15" s="14" t="s">
        <v>260</v>
      </c>
      <c r="C15" s="14" t="s">
        <v>8</v>
      </c>
      <c r="D15" s="14" t="s">
        <v>19</v>
      </c>
      <c r="E15" s="14" t="s">
        <v>50</v>
      </c>
      <c r="F15" s="14"/>
      <c r="G15" s="14">
        <v>1200</v>
      </c>
      <c r="H15" s="14" t="s">
        <v>586</v>
      </c>
      <c r="I15" s="14">
        <v>1</v>
      </c>
      <c r="J15" s="14" t="s">
        <v>10</v>
      </c>
      <c r="K15" s="14" t="s">
        <v>11</v>
      </c>
      <c r="L15" s="14" t="s">
        <v>22</v>
      </c>
    </row>
    <row r="16" spans="1:12" ht="20" x14ac:dyDescent="0.35">
      <c r="A16" s="14">
        <v>15</v>
      </c>
      <c r="B16" s="14" t="s">
        <v>262</v>
      </c>
      <c r="C16" s="14" t="s">
        <v>8</v>
      </c>
      <c r="D16" s="14" t="s">
        <v>19</v>
      </c>
      <c r="E16" s="14" t="s">
        <v>50</v>
      </c>
      <c r="F16" s="14"/>
      <c r="G16" s="14">
        <v>1200</v>
      </c>
      <c r="H16" s="14" t="s">
        <v>586</v>
      </c>
      <c r="I16" s="14">
        <v>1</v>
      </c>
      <c r="J16" s="14" t="s">
        <v>10</v>
      </c>
      <c r="K16" s="14" t="s">
        <v>11</v>
      </c>
      <c r="L16" s="14" t="s">
        <v>22</v>
      </c>
    </row>
    <row r="17" spans="1:12" ht="20" x14ac:dyDescent="0.35">
      <c r="A17" s="14">
        <v>16</v>
      </c>
      <c r="B17" s="15" t="s">
        <v>265</v>
      </c>
      <c r="C17" s="14" t="s">
        <v>8</v>
      </c>
      <c r="D17" s="14" t="s">
        <v>19</v>
      </c>
      <c r="E17" s="14" t="s">
        <v>50</v>
      </c>
      <c r="F17" s="14"/>
      <c r="G17" s="14">
        <v>1200</v>
      </c>
      <c r="H17" s="14" t="s">
        <v>586</v>
      </c>
      <c r="I17" s="14">
        <v>1</v>
      </c>
      <c r="J17" s="14" t="s">
        <v>10</v>
      </c>
      <c r="K17" s="14" t="s">
        <v>11</v>
      </c>
      <c r="L17" s="14" t="s">
        <v>22</v>
      </c>
    </row>
    <row r="18" spans="1:12" ht="20" x14ac:dyDescent="0.35">
      <c r="A18" s="14">
        <v>17</v>
      </c>
      <c r="B18" s="14" t="s">
        <v>266</v>
      </c>
      <c r="C18" s="14" t="s">
        <v>8</v>
      </c>
      <c r="D18" s="14" t="s">
        <v>19</v>
      </c>
      <c r="E18" s="14" t="s">
        <v>50</v>
      </c>
      <c r="F18" s="14"/>
      <c r="G18" s="14">
        <v>1200</v>
      </c>
      <c r="H18" s="14" t="s">
        <v>586</v>
      </c>
      <c r="I18" s="14">
        <v>1</v>
      </c>
      <c r="J18" s="14" t="s">
        <v>10</v>
      </c>
      <c r="K18" s="14" t="s">
        <v>11</v>
      </c>
      <c r="L18" s="14" t="s">
        <v>22</v>
      </c>
    </row>
    <row r="19" spans="1:12" ht="20" x14ac:dyDescent="0.35">
      <c r="A19" s="14">
        <v>18</v>
      </c>
      <c r="B19" s="14" t="s">
        <v>270</v>
      </c>
      <c r="C19" s="14" t="s">
        <v>8</v>
      </c>
      <c r="D19" s="14" t="s">
        <v>19</v>
      </c>
      <c r="E19" s="14" t="s">
        <v>50</v>
      </c>
      <c r="F19" s="14"/>
      <c r="G19" s="14">
        <v>1200</v>
      </c>
      <c r="H19" s="14" t="s">
        <v>586</v>
      </c>
      <c r="I19" s="14">
        <v>1</v>
      </c>
      <c r="J19" s="14" t="s">
        <v>10</v>
      </c>
      <c r="K19" s="14" t="s">
        <v>11</v>
      </c>
      <c r="L19" s="14" t="s">
        <v>22</v>
      </c>
    </row>
    <row r="20" spans="1:12" ht="20" x14ac:dyDescent="0.35">
      <c r="A20" s="14">
        <v>19</v>
      </c>
      <c r="B20" s="15" t="s">
        <v>271</v>
      </c>
      <c r="C20" s="14" t="s">
        <v>8</v>
      </c>
      <c r="D20" s="14" t="s">
        <v>19</v>
      </c>
      <c r="E20" s="14" t="s">
        <v>50</v>
      </c>
      <c r="F20" s="14"/>
      <c r="G20" s="14">
        <v>1200</v>
      </c>
      <c r="H20" s="14" t="s">
        <v>586</v>
      </c>
      <c r="I20" s="14">
        <v>1</v>
      </c>
      <c r="J20" s="14" t="s">
        <v>10</v>
      </c>
      <c r="K20" s="14" t="s">
        <v>11</v>
      </c>
      <c r="L20" s="14" t="s">
        <v>22</v>
      </c>
    </row>
    <row r="21" spans="1:12" ht="20" x14ac:dyDescent="0.35">
      <c r="A21" s="14">
        <v>20</v>
      </c>
      <c r="B21" s="15" t="s">
        <v>273</v>
      </c>
      <c r="C21" s="14" t="s">
        <v>8</v>
      </c>
      <c r="D21" s="14" t="s">
        <v>19</v>
      </c>
      <c r="E21" s="14" t="s">
        <v>50</v>
      </c>
      <c r="F21" s="14"/>
      <c r="G21" s="14">
        <v>1200</v>
      </c>
      <c r="H21" s="14" t="s">
        <v>586</v>
      </c>
      <c r="I21" s="14">
        <v>1</v>
      </c>
      <c r="J21" s="14" t="s">
        <v>10</v>
      </c>
      <c r="K21" s="14" t="s">
        <v>11</v>
      </c>
      <c r="L21" s="14" t="s">
        <v>22</v>
      </c>
    </row>
    <row r="22" spans="1:12" ht="20" x14ac:dyDescent="0.35">
      <c r="A22" s="14">
        <v>21</v>
      </c>
      <c r="B22" s="15" t="s">
        <v>292</v>
      </c>
      <c r="C22" s="14" t="s">
        <v>8</v>
      </c>
      <c r="D22" s="14" t="s">
        <v>19</v>
      </c>
      <c r="E22" s="14" t="s">
        <v>50</v>
      </c>
      <c r="F22" s="14"/>
      <c r="G22" s="14">
        <v>1200</v>
      </c>
      <c r="H22" s="14" t="s">
        <v>586</v>
      </c>
      <c r="I22" s="14">
        <v>1</v>
      </c>
      <c r="J22" s="14" t="s">
        <v>10</v>
      </c>
      <c r="K22" s="14" t="s">
        <v>11</v>
      </c>
      <c r="L22" s="14" t="s">
        <v>22</v>
      </c>
    </row>
    <row r="23" spans="1:12" ht="20" x14ac:dyDescent="0.35">
      <c r="A23" s="14">
        <v>22</v>
      </c>
      <c r="B23" s="15" t="s">
        <v>297</v>
      </c>
      <c r="C23" s="14" t="s">
        <v>8</v>
      </c>
      <c r="D23" s="14" t="s">
        <v>19</v>
      </c>
      <c r="E23" s="14" t="s">
        <v>50</v>
      </c>
      <c r="F23" s="14"/>
      <c r="G23" s="14">
        <v>1200</v>
      </c>
      <c r="H23" s="14" t="s">
        <v>586</v>
      </c>
      <c r="I23" s="14">
        <v>1</v>
      </c>
      <c r="J23" s="14" t="s">
        <v>10</v>
      </c>
      <c r="K23" s="14" t="s">
        <v>11</v>
      </c>
      <c r="L23" s="14" t="s">
        <v>22</v>
      </c>
    </row>
    <row r="24" spans="1:12" ht="20" x14ac:dyDescent="0.35">
      <c r="A24" s="14">
        <v>23</v>
      </c>
      <c r="B24" s="15" t="s">
        <v>397</v>
      </c>
      <c r="C24" s="14" t="s">
        <v>8</v>
      </c>
      <c r="D24" s="14" t="s">
        <v>19</v>
      </c>
      <c r="E24" s="14" t="s">
        <v>50</v>
      </c>
      <c r="F24" s="14"/>
      <c r="G24" s="14">
        <v>1200</v>
      </c>
      <c r="H24" s="14" t="s">
        <v>586</v>
      </c>
      <c r="I24" s="14">
        <v>1</v>
      </c>
      <c r="J24" s="14" t="s">
        <v>10</v>
      </c>
      <c r="K24" s="14" t="s">
        <v>11</v>
      </c>
      <c r="L24" s="14" t="s">
        <v>22</v>
      </c>
    </row>
    <row r="25" spans="1:12" ht="20" x14ac:dyDescent="0.35">
      <c r="A25" s="14">
        <v>24</v>
      </c>
      <c r="B25" s="15" t="s">
        <v>408</v>
      </c>
      <c r="C25" s="14" t="s">
        <v>8</v>
      </c>
      <c r="D25" s="14" t="s">
        <v>19</v>
      </c>
      <c r="E25" s="14" t="s">
        <v>50</v>
      </c>
      <c r="F25" s="14"/>
      <c r="G25" s="14">
        <v>1200</v>
      </c>
      <c r="H25" s="14" t="s">
        <v>586</v>
      </c>
      <c r="I25" s="14">
        <v>1</v>
      </c>
      <c r="J25" s="14" t="s">
        <v>10</v>
      </c>
      <c r="K25" s="14" t="s">
        <v>11</v>
      </c>
      <c r="L25" s="14" t="s">
        <v>22</v>
      </c>
    </row>
    <row r="26" spans="1:12" ht="20" x14ac:dyDescent="0.35">
      <c r="A26" s="14">
        <v>25</v>
      </c>
      <c r="B26" s="15" t="s">
        <v>410</v>
      </c>
      <c r="C26" s="14" t="s">
        <v>8</v>
      </c>
      <c r="D26" s="14" t="s">
        <v>19</v>
      </c>
      <c r="E26" s="14" t="s">
        <v>50</v>
      </c>
      <c r="F26" s="14"/>
      <c r="G26" s="14">
        <v>1200</v>
      </c>
      <c r="H26" s="14" t="s">
        <v>586</v>
      </c>
      <c r="I26" s="14">
        <v>1</v>
      </c>
      <c r="J26" s="14" t="s">
        <v>10</v>
      </c>
      <c r="K26" s="14" t="s">
        <v>11</v>
      </c>
      <c r="L26" s="14" t="s">
        <v>22</v>
      </c>
    </row>
    <row r="27" spans="1:12" ht="20" x14ac:dyDescent="0.35">
      <c r="A27" s="14">
        <v>26</v>
      </c>
      <c r="B27" s="15" t="s">
        <v>411</v>
      </c>
      <c r="C27" s="14" t="s">
        <v>8</v>
      </c>
      <c r="D27" s="14" t="s">
        <v>19</v>
      </c>
      <c r="E27" s="14" t="s">
        <v>50</v>
      </c>
      <c r="F27" s="14"/>
      <c r="G27" s="14">
        <v>1200</v>
      </c>
      <c r="H27" s="14" t="s">
        <v>586</v>
      </c>
      <c r="I27" s="14">
        <v>1</v>
      </c>
      <c r="J27" s="14" t="s">
        <v>10</v>
      </c>
      <c r="K27" s="14" t="s">
        <v>11</v>
      </c>
      <c r="L27" s="14" t="s">
        <v>22</v>
      </c>
    </row>
    <row r="28" spans="1:12" ht="20" x14ac:dyDescent="0.35">
      <c r="A28" s="14">
        <v>27</v>
      </c>
      <c r="B28" s="15" t="s">
        <v>419</v>
      </c>
      <c r="C28" s="14" t="s">
        <v>8</v>
      </c>
      <c r="D28" s="14" t="s">
        <v>19</v>
      </c>
      <c r="E28" s="14" t="s">
        <v>50</v>
      </c>
      <c r="F28" s="14"/>
      <c r="G28" s="14">
        <v>1200</v>
      </c>
      <c r="H28" s="14" t="s">
        <v>586</v>
      </c>
      <c r="I28" s="14">
        <v>1</v>
      </c>
      <c r="J28" s="14" t="s">
        <v>10</v>
      </c>
      <c r="K28" s="14" t="s">
        <v>11</v>
      </c>
      <c r="L28" s="14" t="s">
        <v>22</v>
      </c>
    </row>
    <row r="29" spans="1:12" ht="20" x14ac:dyDescent="0.35">
      <c r="A29" s="14">
        <v>28</v>
      </c>
      <c r="B29" s="15" t="s">
        <v>422</v>
      </c>
      <c r="C29" s="14" t="s">
        <v>8</v>
      </c>
      <c r="D29" s="14" t="s">
        <v>19</v>
      </c>
      <c r="E29" s="14" t="s">
        <v>50</v>
      </c>
      <c r="F29" s="14"/>
      <c r="G29" s="14">
        <v>1200</v>
      </c>
      <c r="H29" s="14" t="s">
        <v>586</v>
      </c>
      <c r="I29" s="14">
        <v>1</v>
      </c>
      <c r="J29" s="14" t="s">
        <v>10</v>
      </c>
      <c r="K29" s="14" t="s">
        <v>11</v>
      </c>
      <c r="L29" s="14" t="s">
        <v>22</v>
      </c>
    </row>
    <row r="30" spans="1:12" ht="20" x14ac:dyDescent="0.35">
      <c r="A30" s="14">
        <v>29</v>
      </c>
      <c r="B30" s="15" t="s">
        <v>427</v>
      </c>
      <c r="C30" s="14" t="s">
        <v>8</v>
      </c>
      <c r="D30" s="14" t="s">
        <v>19</v>
      </c>
      <c r="E30" s="14" t="s">
        <v>50</v>
      </c>
      <c r="F30" s="14"/>
      <c r="G30" s="14">
        <v>1200</v>
      </c>
      <c r="H30" s="14" t="s">
        <v>586</v>
      </c>
      <c r="I30" s="14">
        <v>1</v>
      </c>
      <c r="J30" s="14" t="s">
        <v>10</v>
      </c>
      <c r="K30" s="14" t="s">
        <v>11</v>
      </c>
      <c r="L30" s="14" t="s">
        <v>22</v>
      </c>
    </row>
    <row r="31" spans="1:12" ht="20" x14ac:dyDescent="0.35">
      <c r="A31" s="14">
        <v>30</v>
      </c>
      <c r="B31" s="15" t="s">
        <v>428</v>
      </c>
      <c r="C31" s="14" t="s">
        <v>8</v>
      </c>
      <c r="D31" s="14" t="s">
        <v>19</v>
      </c>
      <c r="E31" s="14" t="s">
        <v>50</v>
      </c>
      <c r="F31" s="14"/>
      <c r="G31" s="14">
        <v>1200</v>
      </c>
      <c r="H31" s="14" t="s">
        <v>586</v>
      </c>
      <c r="I31" s="14">
        <v>1</v>
      </c>
      <c r="J31" s="14" t="s">
        <v>10</v>
      </c>
      <c r="K31" s="14" t="s">
        <v>11</v>
      </c>
      <c r="L31" s="14" t="s">
        <v>22</v>
      </c>
    </row>
    <row r="32" spans="1:12" ht="20" x14ac:dyDescent="0.35">
      <c r="A32" s="14">
        <v>31</v>
      </c>
      <c r="B32" s="15" t="s">
        <v>453</v>
      </c>
      <c r="C32" s="14" t="s">
        <v>8</v>
      </c>
      <c r="D32" s="14" t="s">
        <v>19</v>
      </c>
      <c r="E32" s="14" t="s">
        <v>50</v>
      </c>
      <c r="F32" s="14"/>
      <c r="G32" s="14">
        <v>1200</v>
      </c>
      <c r="H32" s="14" t="s">
        <v>586</v>
      </c>
      <c r="I32" s="14">
        <v>1</v>
      </c>
      <c r="J32" s="14" t="s">
        <v>10</v>
      </c>
      <c r="K32" s="14" t="s">
        <v>11</v>
      </c>
      <c r="L32" s="14" t="s">
        <v>22</v>
      </c>
    </row>
    <row r="33" spans="1:12" ht="20" x14ac:dyDescent="0.35">
      <c r="A33" s="14">
        <v>32</v>
      </c>
      <c r="B33" s="15" t="s">
        <v>454</v>
      </c>
      <c r="C33" s="14" t="s">
        <v>8</v>
      </c>
      <c r="D33" s="14" t="s">
        <v>19</v>
      </c>
      <c r="E33" s="14" t="s">
        <v>50</v>
      </c>
      <c r="F33" s="14"/>
      <c r="G33" s="14">
        <v>1200</v>
      </c>
      <c r="H33" s="14" t="s">
        <v>586</v>
      </c>
      <c r="I33" s="14">
        <v>1</v>
      </c>
      <c r="J33" s="14" t="s">
        <v>10</v>
      </c>
      <c r="K33" s="14" t="s">
        <v>11</v>
      </c>
      <c r="L33" s="14" t="s">
        <v>22</v>
      </c>
    </row>
    <row r="34" spans="1:12" ht="20" x14ac:dyDescent="0.35">
      <c r="A34" s="14">
        <v>33</v>
      </c>
      <c r="B34" s="15" t="s">
        <v>460</v>
      </c>
      <c r="C34" s="14" t="s">
        <v>8</v>
      </c>
      <c r="D34" s="14" t="s">
        <v>19</v>
      </c>
      <c r="E34" s="14" t="s">
        <v>50</v>
      </c>
      <c r="F34" s="14"/>
      <c r="G34" s="14">
        <v>1200</v>
      </c>
      <c r="H34" s="14" t="s">
        <v>586</v>
      </c>
      <c r="I34" s="14">
        <v>1</v>
      </c>
      <c r="J34" s="14" t="s">
        <v>10</v>
      </c>
      <c r="K34" s="14" t="s">
        <v>11</v>
      </c>
      <c r="L34" s="14" t="s">
        <v>22</v>
      </c>
    </row>
    <row r="35" spans="1:12" ht="20" x14ac:dyDescent="0.35">
      <c r="A35" s="14">
        <v>34</v>
      </c>
      <c r="B35" s="15" t="s">
        <v>465</v>
      </c>
      <c r="C35" s="14" t="s">
        <v>8</v>
      </c>
      <c r="D35" s="14" t="s">
        <v>19</v>
      </c>
      <c r="E35" s="14" t="s">
        <v>50</v>
      </c>
      <c r="F35" s="14"/>
      <c r="G35" s="14">
        <v>1200</v>
      </c>
      <c r="H35" s="14" t="s">
        <v>586</v>
      </c>
      <c r="I35" s="14">
        <v>1</v>
      </c>
      <c r="J35" s="14" t="s">
        <v>10</v>
      </c>
      <c r="K35" s="14" t="s">
        <v>11</v>
      </c>
      <c r="L35" s="14" t="s">
        <v>22</v>
      </c>
    </row>
    <row r="36" spans="1:12" ht="20" x14ac:dyDescent="0.35">
      <c r="A36" s="14">
        <v>35</v>
      </c>
      <c r="B36" s="15" t="s">
        <v>474</v>
      </c>
      <c r="C36" s="14" t="s">
        <v>8</v>
      </c>
      <c r="D36" s="14" t="s">
        <v>19</v>
      </c>
      <c r="E36" s="14" t="s">
        <v>50</v>
      </c>
      <c r="F36" s="14"/>
      <c r="G36" s="14">
        <v>1200</v>
      </c>
      <c r="H36" s="14" t="s">
        <v>586</v>
      </c>
      <c r="I36" s="14">
        <v>1</v>
      </c>
      <c r="J36" s="14" t="s">
        <v>10</v>
      </c>
      <c r="K36" s="14" t="s">
        <v>11</v>
      </c>
      <c r="L36" s="14" t="s">
        <v>22</v>
      </c>
    </row>
    <row r="37" spans="1:12" ht="20" x14ac:dyDescent="0.35">
      <c r="A37" s="14">
        <v>36</v>
      </c>
      <c r="B37" s="15" t="s">
        <v>476</v>
      </c>
      <c r="C37" s="14" t="s">
        <v>8</v>
      </c>
      <c r="D37" s="14" t="s">
        <v>19</v>
      </c>
      <c r="E37" s="14" t="s">
        <v>50</v>
      </c>
      <c r="F37" s="14"/>
      <c r="G37" s="14">
        <v>1200</v>
      </c>
      <c r="H37" s="14" t="s">
        <v>586</v>
      </c>
      <c r="I37" s="14">
        <v>1</v>
      </c>
      <c r="J37" s="14" t="s">
        <v>10</v>
      </c>
      <c r="K37" s="14" t="s">
        <v>11</v>
      </c>
      <c r="L37" s="14" t="s">
        <v>22</v>
      </c>
    </row>
    <row r="38" spans="1:12" ht="20" x14ac:dyDescent="0.35">
      <c r="A38" s="14">
        <v>37</v>
      </c>
      <c r="B38" s="15" t="s">
        <v>255</v>
      </c>
      <c r="C38" s="14" t="s">
        <v>57</v>
      </c>
      <c r="D38" s="14" t="s">
        <v>19</v>
      </c>
      <c r="E38" s="14" t="s">
        <v>50</v>
      </c>
      <c r="F38" s="14"/>
      <c r="G38" s="14">
        <v>1200</v>
      </c>
      <c r="H38" s="14" t="s">
        <v>586</v>
      </c>
      <c r="I38" s="14">
        <v>1</v>
      </c>
      <c r="J38" s="14" t="s">
        <v>10</v>
      </c>
      <c r="K38" s="14" t="s">
        <v>11</v>
      </c>
      <c r="L38" s="14" t="s">
        <v>22</v>
      </c>
    </row>
    <row r="39" spans="1:12" ht="20" x14ac:dyDescent="0.35">
      <c r="A39" s="14">
        <v>38</v>
      </c>
      <c r="B39" s="15" t="s">
        <v>75</v>
      </c>
      <c r="C39" s="15" t="s">
        <v>57</v>
      </c>
      <c r="D39" s="14" t="s">
        <v>19</v>
      </c>
      <c r="E39" s="14" t="s">
        <v>50</v>
      </c>
      <c r="F39" s="14"/>
      <c r="G39" s="14">
        <v>1200</v>
      </c>
      <c r="H39" s="14" t="s">
        <v>586</v>
      </c>
      <c r="I39" s="14">
        <v>1</v>
      </c>
      <c r="J39" s="14" t="s">
        <v>10</v>
      </c>
      <c r="K39" s="14" t="s">
        <v>11</v>
      </c>
      <c r="L39" s="14" t="s">
        <v>22</v>
      </c>
    </row>
    <row r="40" spans="1:12" ht="20" x14ac:dyDescent="0.35">
      <c r="A40" s="14">
        <v>39</v>
      </c>
      <c r="B40" s="15" t="s">
        <v>528</v>
      </c>
      <c r="C40" s="14" t="s">
        <v>57</v>
      </c>
      <c r="D40" s="14" t="s">
        <v>19</v>
      </c>
      <c r="E40" s="14" t="s">
        <v>50</v>
      </c>
      <c r="F40" s="14"/>
      <c r="G40" s="14">
        <v>1200</v>
      </c>
      <c r="H40" s="14" t="s">
        <v>586</v>
      </c>
      <c r="I40" s="14">
        <v>1</v>
      </c>
      <c r="J40" s="14" t="s">
        <v>10</v>
      </c>
      <c r="K40" s="14" t="s">
        <v>11</v>
      </c>
      <c r="L40" s="14" t="s">
        <v>22</v>
      </c>
    </row>
    <row r="41" spans="1:12" ht="20" x14ac:dyDescent="0.35">
      <c r="A41" s="14">
        <v>40</v>
      </c>
      <c r="B41" s="15" t="s">
        <v>377</v>
      </c>
      <c r="C41" s="14" t="s">
        <v>57</v>
      </c>
      <c r="D41" s="14" t="s">
        <v>19</v>
      </c>
      <c r="E41" s="14" t="s">
        <v>50</v>
      </c>
      <c r="F41" s="14"/>
      <c r="G41" s="14">
        <v>1200</v>
      </c>
      <c r="H41" s="14" t="s">
        <v>586</v>
      </c>
      <c r="I41" s="14">
        <v>1</v>
      </c>
      <c r="J41" s="14" t="s">
        <v>10</v>
      </c>
      <c r="K41" s="14" t="s">
        <v>11</v>
      </c>
      <c r="L41" s="14" t="s">
        <v>22</v>
      </c>
    </row>
    <row r="42" spans="1:12" ht="20" x14ac:dyDescent="0.35">
      <c r="A42" s="14">
        <v>41</v>
      </c>
      <c r="B42" s="15" t="s">
        <v>179</v>
      </c>
      <c r="C42" s="14" t="s">
        <v>57</v>
      </c>
      <c r="D42" s="14" t="s">
        <v>19</v>
      </c>
      <c r="E42" s="14" t="s">
        <v>50</v>
      </c>
      <c r="F42" s="14"/>
      <c r="G42" s="14">
        <v>1200</v>
      </c>
      <c r="H42" s="14" t="s">
        <v>586</v>
      </c>
      <c r="I42" s="14">
        <v>1</v>
      </c>
      <c r="J42" s="14" t="s">
        <v>10</v>
      </c>
      <c r="K42" s="14" t="s">
        <v>11</v>
      </c>
      <c r="L42" s="14" t="s">
        <v>22</v>
      </c>
    </row>
    <row r="43" spans="1:12" ht="20" x14ac:dyDescent="0.35">
      <c r="A43" s="14">
        <v>42</v>
      </c>
      <c r="B43" s="15" t="s">
        <v>169</v>
      </c>
      <c r="C43" s="14" t="s">
        <v>57</v>
      </c>
      <c r="D43" s="14" t="s">
        <v>19</v>
      </c>
      <c r="E43" s="14" t="s">
        <v>50</v>
      </c>
      <c r="F43" s="14"/>
      <c r="G43" s="14">
        <v>1200</v>
      </c>
      <c r="H43" s="14" t="s">
        <v>586</v>
      </c>
      <c r="I43" s="14">
        <v>1</v>
      </c>
      <c r="J43" s="14" t="s">
        <v>10</v>
      </c>
      <c r="K43" s="14" t="s">
        <v>11</v>
      </c>
      <c r="L43" s="14" t="s">
        <v>22</v>
      </c>
    </row>
    <row r="44" spans="1:12" ht="20" x14ac:dyDescent="0.35">
      <c r="A44" s="14">
        <v>43</v>
      </c>
      <c r="B44" s="15" t="s">
        <v>166</v>
      </c>
      <c r="C44" s="14" t="s">
        <v>57</v>
      </c>
      <c r="D44" s="14" t="s">
        <v>19</v>
      </c>
      <c r="E44" s="14" t="s">
        <v>50</v>
      </c>
      <c r="F44" s="14"/>
      <c r="G44" s="14">
        <v>1200</v>
      </c>
      <c r="H44" s="14" t="s">
        <v>586</v>
      </c>
      <c r="I44" s="14">
        <v>1</v>
      </c>
      <c r="J44" s="14" t="s">
        <v>10</v>
      </c>
      <c r="K44" s="14" t="s">
        <v>11</v>
      </c>
      <c r="L44" s="14" t="s">
        <v>22</v>
      </c>
    </row>
    <row r="45" spans="1:12" ht="20" x14ac:dyDescent="0.35">
      <c r="A45" s="14">
        <v>44</v>
      </c>
      <c r="B45" s="15" t="s">
        <v>164</v>
      </c>
      <c r="C45" s="14" t="s">
        <v>57</v>
      </c>
      <c r="D45" s="14" t="s">
        <v>19</v>
      </c>
      <c r="E45" s="14" t="s">
        <v>50</v>
      </c>
      <c r="F45" s="14"/>
      <c r="G45" s="14">
        <v>1200</v>
      </c>
      <c r="H45" s="14" t="s">
        <v>586</v>
      </c>
      <c r="I45" s="14">
        <v>1</v>
      </c>
      <c r="J45" s="14" t="s">
        <v>10</v>
      </c>
      <c r="K45" s="14" t="s">
        <v>11</v>
      </c>
      <c r="L45" s="14" t="s">
        <v>22</v>
      </c>
    </row>
    <row r="46" spans="1:12" ht="20" x14ac:dyDescent="0.35">
      <c r="A46" s="14">
        <v>45</v>
      </c>
      <c r="B46" s="15" t="s">
        <v>153</v>
      </c>
      <c r="C46" s="14" t="s">
        <v>57</v>
      </c>
      <c r="D46" s="14" t="s">
        <v>19</v>
      </c>
      <c r="E46" s="14" t="s">
        <v>50</v>
      </c>
      <c r="F46" s="14"/>
      <c r="G46" s="14">
        <v>1200</v>
      </c>
      <c r="H46" s="14" t="s">
        <v>586</v>
      </c>
      <c r="I46" s="14">
        <v>1</v>
      </c>
      <c r="J46" s="14" t="s">
        <v>10</v>
      </c>
      <c r="K46" s="14" t="s">
        <v>11</v>
      </c>
      <c r="L46" s="14" t="s">
        <v>22</v>
      </c>
    </row>
    <row r="47" spans="1:12" ht="20" x14ac:dyDescent="0.35">
      <c r="A47" s="14">
        <v>46</v>
      </c>
      <c r="B47" s="15" t="s">
        <v>130</v>
      </c>
      <c r="C47" s="14" t="s">
        <v>57</v>
      </c>
      <c r="D47" s="14" t="s">
        <v>19</v>
      </c>
      <c r="E47" s="14" t="s">
        <v>50</v>
      </c>
      <c r="F47" s="14"/>
      <c r="G47" s="14">
        <v>1200</v>
      </c>
      <c r="H47" s="14" t="s">
        <v>586</v>
      </c>
      <c r="I47" s="14">
        <v>1</v>
      </c>
      <c r="J47" s="14" t="s">
        <v>10</v>
      </c>
      <c r="K47" s="14" t="s">
        <v>11</v>
      </c>
      <c r="L47" s="14" t="s">
        <v>22</v>
      </c>
    </row>
    <row r="48" spans="1:12" ht="20" x14ac:dyDescent="0.35">
      <c r="A48" s="14">
        <v>47</v>
      </c>
      <c r="B48" s="15" t="s">
        <v>369</v>
      </c>
      <c r="C48" s="14" t="s">
        <v>57</v>
      </c>
      <c r="D48" s="14" t="s">
        <v>19</v>
      </c>
      <c r="E48" s="14" t="s">
        <v>50</v>
      </c>
      <c r="F48" s="14"/>
      <c r="G48" s="14">
        <v>1200</v>
      </c>
      <c r="H48" s="14" t="s">
        <v>586</v>
      </c>
      <c r="I48" s="14">
        <v>1</v>
      </c>
      <c r="J48" s="14" t="s">
        <v>10</v>
      </c>
      <c r="K48" s="14" t="s">
        <v>11</v>
      </c>
      <c r="L48" s="14" t="s">
        <v>22</v>
      </c>
    </row>
    <row r="49" spans="1:12" ht="20" x14ac:dyDescent="0.35">
      <c r="A49" s="14">
        <v>48</v>
      </c>
      <c r="B49" s="15" t="s">
        <v>369</v>
      </c>
      <c r="C49" s="14" t="s">
        <v>57</v>
      </c>
      <c r="D49" s="14" t="s">
        <v>19</v>
      </c>
      <c r="E49" s="14" t="s">
        <v>50</v>
      </c>
      <c r="F49" s="14"/>
      <c r="G49" s="14">
        <v>1200</v>
      </c>
      <c r="H49" s="14" t="s">
        <v>586</v>
      </c>
      <c r="I49" s="14">
        <v>1</v>
      </c>
      <c r="J49" s="14" t="s">
        <v>10</v>
      </c>
      <c r="K49" s="14" t="s">
        <v>11</v>
      </c>
      <c r="L49" s="14" t="s">
        <v>22</v>
      </c>
    </row>
    <row r="50" spans="1:12" ht="20" x14ac:dyDescent="0.35">
      <c r="A50" s="14">
        <v>49</v>
      </c>
      <c r="B50" s="15" t="s">
        <v>345</v>
      </c>
      <c r="C50" s="14" t="s">
        <v>57</v>
      </c>
      <c r="D50" s="14" t="s">
        <v>19</v>
      </c>
      <c r="E50" s="14" t="s">
        <v>50</v>
      </c>
      <c r="F50" s="14"/>
      <c r="G50" s="14">
        <v>1200</v>
      </c>
      <c r="H50" s="14" t="s">
        <v>586</v>
      </c>
      <c r="I50" s="14">
        <v>1</v>
      </c>
      <c r="J50" s="14" t="s">
        <v>10</v>
      </c>
      <c r="K50" s="14" t="s">
        <v>11</v>
      </c>
      <c r="L50" s="14" t="s">
        <v>22</v>
      </c>
    </row>
    <row r="51" spans="1:12" ht="20" x14ac:dyDescent="0.35">
      <c r="A51" s="14">
        <v>50</v>
      </c>
      <c r="B51" s="15" t="s">
        <v>341</v>
      </c>
      <c r="C51" s="14" t="s">
        <v>57</v>
      </c>
      <c r="D51" s="14" t="s">
        <v>19</v>
      </c>
      <c r="E51" s="14" t="s">
        <v>50</v>
      </c>
      <c r="F51" s="14"/>
      <c r="G51" s="14">
        <v>1200</v>
      </c>
      <c r="H51" s="14" t="s">
        <v>586</v>
      </c>
      <c r="I51" s="14">
        <v>1</v>
      </c>
      <c r="J51" s="14" t="s">
        <v>10</v>
      </c>
      <c r="K51" s="14" t="s">
        <v>11</v>
      </c>
      <c r="L51" s="14" t="s">
        <v>22</v>
      </c>
    </row>
    <row r="52" spans="1:12" ht="20" x14ac:dyDescent="0.35">
      <c r="A52" s="14">
        <v>51</v>
      </c>
      <c r="B52" s="15" t="s">
        <v>337</v>
      </c>
      <c r="C52" s="14" t="s">
        <v>57</v>
      </c>
      <c r="D52" s="14" t="s">
        <v>19</v>
      </c>
      <c r="E52" s="14" t="s">
        <v>50</v>
      </c>
      <c r="F52" s="14"/>
      <c r="G52" s="14">
        <v>1200</v>
      </c>
      <c r="H52" s="14" t="s">
        <v>586</v>
      </c>
      <c r="I52" s="14">
        <v>1</v>
      </c>
      <c r="J52" s="14" t="s">
        <v>10</v>
      </c>
      <c r="K52" s="14" t="s">
        <v>11</v>
      </c>
      <c r="L52" s="14" t="s">
        <v>22</v>
      </c>
    </row>
    <row r="53" spans="1:12" ht="20" x14ac:dyDescent="0.35">
      <c r="A53" s="14">
        <v>52</v>
      </c>
      <c r="B53" s="15" t="s">
        <v>266</v>
      </c>
      <c r="C53" s="14" t="s">
        <v>57</v>
      </c>
      <c r="D53" s="14" t="s">
        <v>19</v>
      </c>
      <c r="E53" s="14" t="s">
        <v>50</v>
      </c>
      <c r="F53" s="14"/>
      <c r="G53" s="14">
        <v>1200</v>
      </c>
      <c r="H53" s="14" t="s">
        <v>586</v>
      </c>
      <c r="I53" s="14">
        <v>1</v>
      </c>
      <c r="J53" s="14" t="s">
        <v>10</v>
      </c>
      <c r="K53" s="14" t="s">
        <v>11</v>
      </c>
      <c r="L53" s="14" t="s">
        <v>22</v>
      </c>
    </row>
    <row r="54" spans="1:12" ht="20" x14ac:dyDescent="0.35">
      <c r="A54" s="14">
        <v>53</v>
      </c>
      <c r="B54" s="15" t="s">
        <v>332</v>
      </c>
      <c r="C54" s="14" t="s">
        <v>57</v>
      </c>
      <c r="D54" s="14" t="s">
        <v>19</v>
      </c>
      <c r="E54" s="14" t="s">
        <v>50</v>
      </c>
      <c r="F54" s="14"/>
      <c r="G54" s="14">
        <v>1200</v>
      </c>
      <c r="H54" s="14" t="s">
        <v>586</v>
      </c>
      <c r="I54" s="14">
        <v>1</v>
      </c>
      <c r="J54" s="14" t="s">
        <v>10</v>
      </c>
      <c r="K54" s="14" t="s">
        <v>11</v>
      </c>
      <c r="L54" s="14" t="s">
        <v>22</v>
      </c>
    </row>
    <row r="55" spans="1:12" ht="20" x14ac:dyDescent="0.35">
      <c r="A55" s="14">
        <v>54</v>
      </c>
      <c r="B55" s="15" t="s">
        <v>329</v>
      </c>
      <c r="C55" s="14" t="s">
        <v>57</v>
      </c>
      <c r="D55" s="14" t="s">
        <v>19</v>
      </c>
      <c r="E55" s="14" t="s">
        <v>50</v>
      </c>
      <c r="F55" s="14"/>
      <c r="G55" s="14">
        <v>1200</v>
      </c>
      <c r="H55" s="14" t="s">
        <v>586</v>
      </c>
      <c r="I55" s="14">
        <v>1</v>
      </c>
      <c r="J55" s="14" t="s">
        <v>10</v>
      </c>
      <c r="K55" s="14" t="s">
        <v>11</v>
      </c>
      <c r="L55" s="14" t="s">
        <v>22</v>
      </c>
    </row>
    <row r="56" spans="1:12" ht="20" x14ac:dyDescent="0.35">
      <c r="A56" s="14">
        <v>55</v>
      </c>
      <c r="B56" s="15" t="s">
        <v>319</v>
      </c>
      <c r="C56" s="14" t="s">
        <v>57</v>
      </c>
      <c r="D56" s="14" t="s">
        <v>19</v>
      </c>
      <c r="E56" s="14" t="s">
        <v>50</v>
      </c>
      <c r="F56" s="14"/>
      <c r="G56" s="14">
        <v>1200</v>
      </c>
      <c r="H56" s="14" t="s">
        <v>586</v>
      </c>
      <c r="I56" s="14">
        <v>1</v>
      </c>
      <c r="J56" s="14" t="s">
        <v>10</v>
      </c>
      <c r="K56" s="14" t="s">
        <v>11</v>
      </c>
      <c r="L56" s="14" t="s">
        <v>22</v>
      </c>
    </row>
    <row r="57" spans="1:12" ht="20" x14ac:dyDescent="0.35">
      <c r="A57" s="14">
        <v>56</v>
      </c>
      <c r="B57" s="15" t="s">
        <v>307</v>
      </c>
      <c r="C57" s="14" t="s">
        <v>57</v>
      </c>
      <c r="D57" s="14" t="s">
        <v>19</v>
      </c>
      <c r="E57" s="14" t="s">
        <v>50</v>
      </c>
      <c r="F57" s="14"/>
      <c r="G57" s="14">
        <v>1200</v>
      </c>
      <c r="H57" s="14" t="s">
        <v>586</v>
      </c>
      <c r="I57" s="14">
        <v>1</v>
      </c>
      <c r="J57" s="14" t="s">
        <v>10</v>
      </c>
      <c r="K57" s="14" t="s">
        <v>11</v>
      </c>
      <c r="L57" s="14" t="s">
        <v>22</v>
      </c>
    </row>
    <row r="58" spans="1:12" ht="20" x14ac:dyDescent="0.35">
      <c r="A58" s="14">
        <v>57</v>
      </c>
      <c r="B58" s="15" t="s">
        <v>302</v>
      </c>
      <c r="C58" s="14" t="s">
        <v>57</v>
      </c>
      <c r="D58" s="14" t="s">
        <v>19</v>
      </c>
      <c r="E58" s="14" t="s">
        <v>50</v>
      </c>
      <c r="F58" s="14"/>
      <c r="G58" s="14">
        <v>1200</v>
      </c>
      <c r="H58" s="14" t="s">
        <v>586</v>
      </c>
      <c r="I58" s="14">
        <v>1</v>
      </c>
      <c r="J58" s="14" t="s">
        <v>10</v>
      </c>
      <c r="K58" s="14" t="s">
        <v>11</v>
      </c>
      <c r="L58" s="14" t="s">
        <v>22</v>
      </c>
    </row>
    <row r="59" spans="1:12" ht="20" x14ac:dyDescent="0.35">
      <c r="A59" s="14">
        <v>58</v>
      </c>
      <c r="B59" s="15" t="s">
        <v>398</v>
      </c>
      <c r="C59" s="14" t="s">
        <v>57</v>
      </c>
      <c r="D59" s="14" t="s">
        <v>19</v>
      </c>
      <c r="E59" s="14" t="s">
        <v>50</v>
      </c>
      <c r="F59" s="14"/>
      <c r="G59" s="14">
        <v>1200</v>
      </c>
      <c r="H59" s="14" t="s">
        <v>586</v>
      </c>
      <c r="I59" s="14">
        <v>1</v>
      </c>
      <c r="J59" s="14" t="s">
        <v>10</v>
      </c>
      <c r="K59" s="14" t="s">
        <v>11</v>
      </c>
      <c r="L59" s="14" t="s">
        <v>22</v>
      </c>
    </row>
    <row r="60" spans="1:12" ht="20" x14ac:dyDescent="0.35">
      <c r="A60" s="14">
        <v>59</v>
      </c>
      <c r="B60" s="15" t="s">
        <v>397</v>
      </c>
      <c r="C60" s="14" t="s">
        <v>57</v>
      </c>
      <c r="D60" s="14" t="s">
        <v>19</v>
      </c>
      <c r="E60" s="14" t="s">
        <v>50</v>
      </c>
      <c r="F60" s="14"/>
      <c r="G60" s="14">
        <v>1200</v>
      </c>
      <c r="H60" s="14" t="s">
        <v>586</v>
      </c>
      <c r="I60" s="14">
        <v>1</v>
      </c>
      <c r="J60" s="14" t="s">
        <v>10</v>
      </c>
      <c r="K60" s="14" t="s">
        <v>11</v>
      </c>
      <c r="L60" s="14" t="s">
        <v>22</v>
      </c>
    </row>
    <row r="61" spans="1:12" ht="20" x14ac:dyDescent="0.35">
      <c r="A61" s="14">
        <v>60</v>
      </c>
      <c r="B61" s="15" t="s">
        <v>394</v>
      </c>
      <c r="C61" s="14" t="s">
        <v>57</v>
      </c>
      <c r="D61" s="14" t="s">
        <v>19</v>
      </c>
      <c r="E61" s="14" t="s">
        <v>50</v>
      </c>
      <c r="F61" s="14"/>
      <c r="G61" s="14">
        <v>1200</v>
      </c>
      <c r="H61" s="14" t="s">
        <v>586</v>
      </c>
      <c r="I61" s="14">
        <v>1</v>
      </c>
      <c r="J61" s="14" t="s">
        <v>10</v>
      </c>
      <c r="K61" s="14" t="s">
        <v>11</v>
      </c>
      <c r="L61" s="14" t="s">
        <v>22</v>
      </c>
    </row>
    <row r="62" spans="1:12" ht="20" x14ac:dyDescent="0.35">
      <c r="A62" s="14">
        <v>61</v>
      </c>
      <c r="B62" s="15" t="s">
        <v>411</v>
      </c>
      <c r="C62" s="14" t="s">
        <v>57</v>
      </c>
      <c r="D62" s="14" t="s">
        <v>19</v>
      </c>
      <c r="E62" s="14" t="s">
        <v>50</v>
      </c>
      <c r="F62" s="14"/>
      <c r="G62" s="14">
        <v>1200</v>
      </c>
      <c r="H62" s="14" t="s">
        <v>586</v>
      </c>
      <c r="I62" s="14">
        <v>1</v>
      </c>
      <c r="J62" s="14" t="s">
        <v>10</v>
      </c>
      <c r="K62" s="14" t="s">
        <v>11</v>
      </c>
      <c r="L62" s="14" t="s">
        <v>22</v>
      </c>
    </row>
    <row r="63" spans="1:12" ht="20" x14ac:dyDescent="0.35">
      <c r="A63" s="14">
        <v>62</v>
      </c>
      <c r="B63" s="15" t="s">
        <v>515</v>
      </c>
      <c r="C63" s="14" t="s">
        <v>57</v>
      </c>
      <c r="D63" s="14" t="s">
        <v>19</v>
      </c>
      <c r="E63" s="14" t="s">
        <v>50</v>
      </c>
      <c r="F63" s="14"/>
      <c r="G63" s="14">
        <v>1200</v>
      </c>
      <c r="H63" s="14" t="s">
        <v>586</v>
      </c>
      <c r="I63" s="14">
        <v>1</v>
      </c>
      <c r="J63" s="14" t="s">
        <v>10</v>
      </c>
      <c r="K63" s="14" t="s">
        <v>11</v>
      </c>
      <c r="L63" s="14" t="s">
        <v>22</v>
      </c>
    </row>
    <row r="64" spans="1:12" ht="20" x14ac:dyDescent="0.35">
      <c r="A64" s="14">
        <v>63</v>
      </c>
      <c r="B64" s="15" t="s">
        <v>420</v>
      </c>
      <c r="C64" s="14" t="s">
        <v>57</v>
      </c>
      <c r="D64" s="14" t="s">
        <v>19</v>
      </c>
      <c r="E64" s="14" t="s">
        <v>50</v>
      </c>
      <c r="F64" s="14"/>
      <c r="G64" s="14">
        <v>1200</v>
      </c>
      <c r="H64" s="14" t="s">
        <v>586</v>
      </c>
      <c r="I64" s="14">
        <v>1</v>
      </c>
      <c r="J64" s="14" t="s">
        <v>10</v>
      </c>
      <c r="K64" s="14" t="s">
        <v>11</v>
      </c>
      <c r="L64" s="14" t="s">
        <v>22</v>
      </c>
    </row>
    <row r="65" spans="1:12" ht="20" x14ac:dyDescent="0.35">
      <c r="A65" s="14">
        <v>64</v>
      </c>
      <c r="B65" s="15" t="s">
        <v>501</v>
      </c>
      <c r="C65" s="14" t="s">
        <v>57</v>
      </c>
      <c r="D65" s="14" t="s">
        <v>19</v>
      </c>
      <c r="E65" s="14" t="s">
        <v>50</v>
      </c>
      <c r="F65" s="14"/>
      <c r="G65" s="14">
        <v>1200</v>
      </c>
      <c r="H65" s="14" t="s">
        <v>586</v>
      </c>
      <c r="I65" s="14">
        <v>1</v>
      </c>
      <c r="J65" s="14" t="s">
        <v>10</v>
      </c>
      <c r="K65" s="14" t="s">
        <v>11</v>
      </c>
      <c r="L65" s="14" t="s">
        <v>22</v>
      </c>
    </row>
    <row r="66" spans="1:12" ht="20" x14ac:dyDescent="0.35">
      <c r="A66" s="14">
        <v>65</v>
      </c>
      <c r="B66" s="15" t="s">
        <v>432</v>
      </c>
      <c r="C66" s="14" t="s">
        <v>57</v>
      </c>
      <c r="D66" s="14" t="s">
        <v>19</v>
      </c>
      <c r="E66" s="14" t="s">
        <v>50</v>
      </c>
      <c r="F66" s="14"/>
      <c r="G66" s="14">
        <v>1200</v>
      </c>
      <c r="H66" s="14" t="s">
        <v>586</v>
      </c>
      <c r="I66" s="14">
        <v>1</v>
      </c>
      <c r="J66" s="14" t="s">
        <v>10</v>
      </c>
      <c r="K66" s="14" t="s">
        <v>11</v>
      </c>
      <c r="L66" s="14" t="s">
        <v>22</v>
      </c>
    </row>
    <row r="67" spans="1:12" ht="20" x14ac:dyDescent="0.35">
      <c r="A67" s="14">
        <v>66</v>
      </c>
      <c r="B67" s="15" t="s">
        <v>453</v>
      </c>
      <c r="C67" s="14" t="s">
        <v>57</v>
      </c>
      <c r="D67" s="14" t="s">
        <v>19</v>
      </c>
      <c r="E67" s="14" t="s">
        <v>50</v>
      </c>
      <c r="F67" s="14"/>
      <c r="G67" s="14">
        <v>1200</v>
      </c>
      <c r="H67" s="14" t="s">
        <v>586</v>
      </c>
      <c r="I67" s="14">
        <v>1</v>
      </c>
      <c r="J67" s="14" t="s">
        <v>10</v>
      </c>
      <c r="K67" s="14" t="s">
        <v>11</v>
      </c>
      <c r="L67" s="14" t="s">
        <v>22</v>
      </c>
    </row>
    <row r="68" spans="1:12" ht="20" x14ac:dyDescent="0.35">
      <c r="A68" s="14">
        <v>67</v>
      </c>
      <c r="B68" s="15" t="s">
        <v>493</v>
      </c>
      <c r="C68" s="14" t="s">
        <v>57</v>
      </c>
      <c r="D68" s="14" t="s">
        <v>19</v>
      </c>
      <c r="E68" s="14" t="s">
        <v>50</v>
      </c>
      <c r="F68" s="14"/>
      <c r="G68" s="14">
        <v>1200</v>
      </c>
      <c r="H68" s="14" t="s">
        <v>586</v>
      </c>
      <c r="I68" s="14">
        <v>1</v>
      </c>
      <c r="J68" s="14" t="s">
        <v>10</v>
      </c>
      <c r="K68" s="14" t="s">
        <v>11</v>
      </c>
      <c r="L68" s="14" t="s">
        <v>22</v>
      </c>
    </row>
    <row r="69" spans="1:12" ht="20" x14ac:dyDescent="0.35">
      <c r="A69" s="14">
        <v>68</v>
      </c>
      <c r="B69" s="15" t="s">
        <v>488</v>
      </c>
      <c r="C69" s="14" t="s">
        <v>57</v>
      </c>
      <c r="D69" s="14" t="s">
        <v>19</v>
      </c>
      <c r="E69" s="14" t="s">
        <v>50</v>
      </c>
      <c r="F69" s="14"/>
      <c r="G69" s="14">
        <v>1200</v>
      </c>
      <c r="H69" s="14" t="s">
        <v>586</v>
      </c>
      <c r="I69" s="14">
        <v>1</v>
      </c>
      <c r="J69" s="14" t="s">
        <v>10</v>
      </c>
      <c r="K69" s="14" t="s">
        <v>11</v>
      </c>
      <c r="L69" s="14" t="s">
        <v>22</v>
      </c>
    </row>
    <row r="70" spans="1:12" ht="20" x14ac:dyDescent="0.35">
      <c r="A70" s="14">
        <v>69</v>
      </c>
      <c r="B70" s="15" t="s">
        <v>474</v>
      </c>
      <c r="C70" s="14" t="s">
        <v>57</v>
      </c>
      <c r="D70" s="14" t="s">
        <v>19</v>
      </c>
      <c r="E70" s="14" t="s">
        <v>50</v>
      </c>
      <c r="F70" s="14"/>
      <c r="G70" s="14">
        <v>1200</v>
      </c>
      <c r="H70" s="14" t="s">
        <v>586</v>
      </c>
      <c r="I70" s="14">
        <v>1</v>
      </c>
      <c r="J70" s="14" t="s">
        <v>10</v>
      </c>
      <c r="K70" s="14" t="s">
        <v>11</v>
      </c>
      <c r="L70" s="14" t="s">
        <v>22</v>
      </c>
    </row>
    <row r="71" spans="1:12" ht="20" x14ac:dyDescent="0.35">
      <c r="A71" s="14">
        <v>70</v>
      </c>
      <c r="B71" s="15" t="s">
        <v>483</v>
      </c>
      <c r="C71" s="14" t="s">
        <v>57</v>
      </c>
      <c r="D71" s="14" t="s">
        <v>19</v>
      </c>
      <c r="E71" s="14" t="s">
        <v>50</v>
      </c>
      <c r="F71" s="14"/>
      <c r="G71" s="14">
        <v>1200</v>
      </c>
      <c r="H71" s="14" t="s">
        <v>586</v>
      </c>
      <c r="I71" s="14">
        <v>1</v>
      </c>
      <c r="J71" s="14" t="s">
        <v>10</v>
      </c>
      <c r="K71" s="14" t="s">
        <v>11</v>
      </c>
      <c r="L71" s="14" t="s">
        <v>22</v>
      </c>
    </row>
    <row r="72" spans="1:12" ht="20" x14ac:dyDescent="0.35">
      <c r="A72" s="351" t="s">
        <v>625</v>
      </c>
      <c r="B72" s="352"/>
      <c r="C72" s="352"/>
      <c r="D72" s="352"/>
      <c r="E72" s="352"/>
      <c r="F72" s="352"/>
      <c r="G72" s="352"/>
      <c r="H72" s="353"/>
      <c r="I72" s="259">
        <f>SUM(I2:I71)</f>
        <v>70</v>
      </c>
      <c r="J72" s="14"/>
      <c r="K72" s="14"/>
      <c r="L72" s="14"/>
    </row>
    <row r="73" spans="1:12" ht="20" x14ac:dyDescent="0.35">
      <c r="A73" s="14">
        <v>71</v>
      </c>
      <c r="B73" s="6" t="s">
        <v>196</v>
      </c>
      <c r="C73" s="5" t="s">
        <v>8</v>
      </c>
      <c r="D73" s="5" t="s">
        <v>19</v>
      </c>
      <c r="E73" s="5" t="s">
        <v>50</v>
      </c>
      <c r="F73" s="5"/>
      <c r="G73" s="5"/>
      <c r="H73" s="5"/>
      <c r="I73" s="5">
        <v>1</v>
      </c>
      <c r="J73" s="5" t="s">
        <v>594</v>
      </c>
      <c r="K73" s="5" t="s">
        <v>11</v>
      </c>
      <c r="L73" s="5" t="s">
        <v>64</v>
      </c>
    </row>
    <row r="74" spans="1:12" ht="20" x14ac:dyDescent="0.35">
      <c r="A74" s="14">
        <v>72</v>
      </c>
      <c r="B74" s="6" t="s">
        <v>340</v>
      </c>
      <c r="C74" s="5" t="s">
        <v>57</v>
      </c>
      <c r="D74" s="5" t="s">
        <v>19</v>
      </c>
      <c r="E74" s="5" t="s">
        <v>50</v>
      </c>
      <c r="F74" s="5"/>
      <c r="G74" s="5"/>
      <c r="H74" s="5"/>
      <c r="I74" s="5">
        <v>1</v>
      </c>
      <c r="J74" s="5" t="s">
        <v>594</v>
      </c>
      <c r="K74" s="5" t="s">
        <v>11</v>
      </c>
      <c r="L74" s="5" t="s">
        <v>64</v>
      </c>
    </row>
    <row r="75" spans="1:12" ht="20" x14ac:dyDescent="0.35">
      <c r="A75" s="14">
        <v>73</v>
      </c>
      <c r="B75" s="6" t="s">
        <v>513</v>
      </c>
      <c r="C75" s="5" t="s">
        <v>57</v>
      </c>
      <c r="D75" s="5" t="s">
        <v>19</v>
      </c>
      <c r="E75" s="5" t="s">
        <v>50</v>
      </c>
      <c r="F75" s="5"/>
      <c r="G75" s="5"/>
      <c r="H75" s="5"/>
      <c r="I75" s="5">
        <v>1</v>
      </c>
      <c r="J75" s="5" t="s">
        <v>594</v>
      </c>
      <c r="K75" s="5" t="s">
        <v>11</v>
      </c>
      <c r="L75" s="5" t="s">
        <v>64</v>
      </c>
    </row>
    <row r="76" spans="1:12" ht="20" x14ac:dyDescent="0.35">
      <c r="A76" s="351" t="s">
        <v>625</v>
      </c>
      <c r="B76" s="352"/>
      <c r="C76" s="352"/>
      <c r="D76" s="352"/>
      <c r="E76" s="352"/>
      <c r="F76" s="352"/>
      <c r="G76" s="352"/>
      <c r="H76" s="353"/>
      <c r="I76" s="259">
        <f>SUM(I73:I75)</f>
        <v>3</v>
      </c>
    </row>
  </sheetData>
  <sortState xmlns:xlrd2="http://schemas.microsoft.com/office/spreadsheetml/2017/richdata2" ref="B39:C71">
    <sortCondition ref="B38:B71"/>
  </sortState>
  <mergeCells count="2">
    <mergeCell ref="A72:H72"/>
    <mergeCell ref="A76:H7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CF09E-DAF4-4CEE-92F9-E5122649F865}">
  <sheetPr>
    <tabColor theme="9" tint="0.79998168889431442"/>
  </sheetPr>
  <dimension ref="A1:Q100"/>
  <sheetViews>
    <sheetView zoomScale="80" zoomScaleNormal="80" workbookViewId="0">
      <pane xSplit="2" ySplit="4" topLeftCell="C41" activePane="bottomRight" state="frozen"/>
      <selection activeCell="C5" sqref="C5:C6"/>
      <selection pane="topRight" activeCell="C5" sqref="C5:C6"/>
      <selection pane="bottomLeft" activeCell="C5" sqref="C5:C6"/>
      <selection pane="bottomRight" activeCell="E6" sqref="E6"/>
    </sheetView>
  </sheetViews>
  <sheetFormatPr defaultColWidth="12.6328125" defaultRowHeight="15" customHeight="1" x14ac:dyDescent="0.35"/>
  <cols>
    <col min="1" max="1" width="11.453125" style="177" customWidth="1"/>
    <col min="2" max="2" width="8.90625" style="177" hidden="1" customWidth="1"/>
    <col min="3" max="3" width="84.1796875" style="177" customWidth="1"/>
    <col min="4" max="4" width="10.6328125" style="177" customWidth="1"/>
    <col min="5" max="7" width="14.6328125" style="177" customWidth="1"/>
    <col min="8" max="8" width="16.453125" style="177" customWidth="1"/>
    <col min="9" max="9" width="19" style="177" customWidth="1"/>
    <col min="10" max="10" width="19.08984375" style="177" customWidth="1"/>
    <col min="11" max="11" width="26.1796875" style="177" customWidth="1"/>
    <col min="12" max="12" width="11.81640625" style="177" hidden="1" customWidth="1"/>
    <col min="13" max="17" width="8.90625" style="177" customWidth="1"/>
    <col min="18" max="16384" width="12.6328125" style="177"/>
  </cols>
  <sheetData>
    <row r="1" spans="1:17" ht="20.25" customHeight="1" x14ac:dyDescent="0.9">
      <c r="A1" s="174" t="s">
        <v>911</v>
      </c>
      <c r="B1" s="174"/>
      <c r="C1" s="175"/>
      <c r="D1" s="175"/>
      <c r="E1" s="175"/>
      <c r="F1" s="175"/>
      <c r="G1" s="175"/>
      <c r="H1" s="175"/>
      <c r="I1" s="175"/>
      <c r="J1" s="175"/>
      <c r="K1" s="176"/>
      <c r="L1" s="175"/>
      <c r="M1" s="175"/>
      <c r="N1" s="175"/>
      <c r="O1" s="175"/>
      <c r="P1" s="175"/>
      <c r="Q1" s="175"/>
    </row>
    <row r="2" spans="1:17" ht="20.25" customHeight="1" x14ac:dyDescent="0.9">
      <c r="A2" s="174" t="s">
        <v>912</v>
      </c>
      <c r="B2" s="174"/>
      <c r="C2" s="175"/>
      <c r="D2" s="175"/>
      <c r="E2" s="175"/>
      <c r="F2" s="175"/>
      <c r="G2" s="175"/>
      <c r="H2" s="175"/>
      <c r="I2" s="175"/>
      <c r="J2" s="175"/>
      <c r="K2" s="178"/>
      <c r="L2" s="175"/>
      <c r="M2" s="175"/>
      <c r="N2" s="175"/>
      <c r="O2" s="175"/>
      <c r="P2" s="175"/>
      <c r="Q2" s="175"/>
    </row>
    <row r="3" spans="1:17" ht="20.25" customHeight="1" x14ac:dyDescent="0.9">
      <c r="A3" s="175"/>
      <c r="B3" s="175"/>
      <c r="C3" s="175"/>
      <c r="D3" s="175"/>
      <c r="E3" s="175"/>
      <c r="F3" s="175"/>
      <c r="G3" s="175"/>
      <c r="H3" s="175"/>
      <c r="I3" s="175"/>
      <c r="J3" s="175"/>
      <c r="K3" s="175"/>
      <c r="L3" s="175"/>
      <c r="M3" s="175"/>
      <c r="N3" s="175"/>
      <c r="O3" s="175"/>
      <c r="P3" s="175"/>
      <c r="Q3" s="175"/>
    </row>
    <row r="4" spans="1:17" ht="40.5" customHeight="1" x14ac:dyDescent="0.9">
      <c r="A4" s="179" t="s">
        <v>913</v>
      </c>
      <c r="B4" s="179" t="s">
        <v>914</v>
      </c>
      <c r="C4" s="179" t="s">
        <v>915</v>
      </c>
      <c r="D4" s="179" t="s">
        <v>796</v>
      </c>
      <c r="E4" s="180" t="s">
        <v>4</v>
      </c>
      <c r="F4" s="180" t="s">
        <v>916</v>
      </c>
      <c r="G4" s="181" t="s">
        <v>917</v>
      </c>
      <c r="H4" s="179" t="s">
        <v>918</v>
      </c>
      <c r="I4" s="179" t="s">
        <v>919</v>
      </c>
      <c r="J4" s="179" t="s">
        <v>6</v>
      </c>
      <c r="K4" s="175"/>
      <c r="L4" s="174" t="s">
        <v>920</v>
      </c>
      <c r="M4" s="175"/>
      <c r="N4" s="175"/>
      <c r="O4" s="175"/>
      <c r="P4" s="175"/>
      <c r="Q4" s="175"/>
    </row>
    <row r="5" spans="1:17" ht="20.25" customHeight="1" x14ac:dyDescent="0.9">
      <c r="A5" s="182">
        <v>1</v>
      </c>
      <c r="B5" s="183"/>
      <c r="C5" s="184" t="s">
        <v>921</v>
      </c>
      <c r="D5" s="182"/>
      <c r="E5" s="183"/>
      <c r="F5" s="183"/>
      <c r="G5" s="183"/>
      <c r="H5" s="185"/>
      <c r="I5" s="185"/>
      <c r="J5" s="183"/>
      <c r="K5" s="186"/>
      <c r="L5" s="186"/>
      <c r="M5" s="175"/>
      <c r="N5" s="175"/>
      <c r="O5" s="175"/>
      <c r="P5" s="175"/>
      <c r="Q5" s="175"/>
    </row>
    <row r="6" spans="1:17" ht="20.25" customHeight="1" x14ac:dyDescent="0.9">
      <c r="A6" s="182">
        <f t="shared" ref="A6:A19" si="0">A5+0.01</f>
        <v>1.01</v>
      </c>
      <c r="B6" s="183"/>
      <c r="C6" s="183" t="s">
        <v>922</v>
      </c>
      <c r="D6" s="182" t="s">
        <v>790</v>
      </c>
      <c r="E6" s="249">
        <f>SUMIF('Quantity Summary_Junction'!$D$5:$D$45,Abstract_Junction!L6,'Quantity Summary_Junction'!$H$5:$H$45)*K6</f>
        <v>2500.5120000000002</v>
      </c>
      <c r="F6" s="183"/>
      <c r="G6" s="185">
        <f t="shared" ref="G6:G19" si="1">E6*F6</f>
        <v>0</v>
      </c>
      <c r="H6" s="185"/>
      <c r="I6" s="185">
        <f t="shared" ref="I6:I19" si="2">E6*H6</f>
        <v>0</v>
      </c>
      <c r="J6" s="182" t="s">
        <v>923</v>
      </c>
      <c r="K6" s="187">
        <f t="shared" ref="K6:K7" si="3">3.05*3.66</f>
        <v>11.163</v>
      </c>
      <c r="L6" s="186">
        <v>13</v>
      </c>
      <c r="M6" s="175"/>
      <c r="N6" s="178">
        <v>5859</v>
      </c>
      <c r="O6" s="175">
        <v>1100</v>
      </c>
      <c r="P6" s="175"/>
      <c r="Q6" s="175">
        <v>6959</v>
      </c>
    </row>
    <row r="7" spans="1:17" ht="20.25" customHeight="1" x14ac:dyDescent="0.9">
      <c r="A7" s="182">
        <f t="shared" si="0"/>
        <v>1.02</v>
      </c>
      <c r="B7" s="183"/>
      <c r="C7" s="183" t="s">
        <v>924</v>
      </c>
      <c r="D7" s="182" t="s">
        <v>790</v>
      </c>
      <c r="E7" s="249">
        <f>SUMIF('Quantity Summary_Junction'!$D$5:$D$45,Abstract_Junction!L7,'Quantity Summary_Junction'!$H$5:$H$45)*K7</f>
        <v>558.15</v>
      </c>
      <c r="F7" s="183"/>
      <c r="G7" s="185">
        <f t="shared" si="1"/>
        <v>0</v>
      </c>
      <c r="H7" s="185"/>
      <c r="I7" s="185">
        <f t="shared" si="2"/>
        <v>0</v>
      </c>
      <c r="J7" s="182" t="s">
        <v>923</v>
      </c>
      <c r="K7" s="187">
        <f t="shared" si="3"/>
        <v>11.163</v>
      </c>
      <c r="L7" s="186">
        <v>14</v>
      </c>
      <c r="M7" s="175"/>
      <c r="N7" s="178">
        <v>5859</v>
      </c>
      <c r="O7" s="175">
        <v>1100</v>
      </c>
      <c r="P7" s="175"/>
      <c r="Q7" s="175">
        <v>6959</v>
      </c>
    </row>
    <row r="8" spans="1:17" ht="20.25" customHeight="1" x14ac:dyDescent="0.9">
      <c r="A8" s="182">
        <f t="shared" si="0"/>
        <v>1.03</v>
      </c>
      <c r="B8" s="183"/>
      <c r="C8" s="183" t="s">
        <v>925</v>
      </c>
      <c r="D8" s="182" t="s">
        <v>624</v>
      </c>
      <c r="E8" s="250">
        <f>SUMIF('Quantity Summary_Junction'!$D$5:$D$45,Abstract_Junction!L8,'Quantity Summary_Junction'!$H$5:$H$45)</f>
        <v>433</v>
      </c>
      <c r="F8" s="183"/>
      <c r="G8" s="185">
        <f t="shared" si="1"/>
        <v>0</v>
      </c>
      <c r="H8" s="185"/>
      <c r="I8" s="185">
        <f t="shared" si="2"/>
        <v>0</v>
      </c>
      <c r="J8" s="182" t="s">
        <v>923</v>
      </c>
      <c r="K8" s="187">
        <f>2.7*1.22</f>
        <v>3.294</v>
      </c>
      <c r="L8" s="186">
        <v>15</v>
      </c>
      <c r="M8" s="175"/>
      <c r="N8" s="178">
        <v>5217</v>
      </c>
      <c r="O8" s="175">
        <v>1100</v>
      </c>
      <c r="P8" s="175"/>
      <c r="Q8" s="175">
        <v>6317</v>
      </c>
    </row>
    <row r="9" spans="1:17" ht="20.25" customHeight="1" x14ac:dyDescent="0.9">
      <c r="A9" s="182">
        <f t="shared" si="0"/>
        <v>1.04</v>
      </c>
      <c r="B9" s="183"/>
      <c r="C9" s="183" t="s">
        <v>926</v>
      </c>
      <c r="D9" s="182" t="s">
        <v>624</v>
      </c>
      <c r="E9" s="183">
        <f>SUMIF('Quantity Summary_Junction'!$D$5:$D$45,Abstract_Junction!L9,'Quantity Summary_Junction'!$H$5:$H$45)</f>
        <v>0</v>
      </c>
      <c r="F9" s="183"/>
      <c r="G9" s="185">
        <f t="shared" si="1"/>
        <v>0</v>
      </c>
      <c r="H9" s="185"/>
      <c r="I9" s="185">
        <f t="shared" si="2"/>
        <v>0</v>
      </c>
      <c r="J9" s="182" t="s">
        <v>927</v>
      </c>
      <c r="K9" s="187">
        <f t="shared" ref="K9:K12" si="4">0.5*0.9*SQRT(0.9^2-0.45^2)</f>
        <v>0.35074028853269767</v>
      </c>
      <c r="L9" s="186">
        <v>16</v>
      </c>
      <c r="M9" s="175"/>
      <c r="N9" s="178">
        <v>3269</v>
      </c>
      <c r="O9" s="175">
        <v>800</v>
      </c>
      <c r="P9" s="175"/>
      <c r="Q9" s="175">
        <v>4069</v>
      </c>
    </row>
    <row r="10" spans="1:17" ht="20.25" customHeight="1" x14ac:dyDescent="0.9">
      <c r="A10" s="182">
        <f t="shared" si="0"/>
        <v>1.05</v>
      </c>
      <c r="B10" s="183"/>
      <c r="C10" s="183" t="s">
        <v>928</v>
      </c>
      <c r="D10" s="182" t="s">
        <v>624</v>
      </c>
      <c r="E10" s="250">
        <f>SUMIF('Quantity Summary_Junction'!$D$5:$D$45,Abstract_Junction!L10,'Quantity Summary_Junction'!$H$5:$H$45)</f>
        <v>72</v>
      </c>
      <c r="F10" s="183"/>
      <c r="G10" s="185">
        <f t="shared" si="1"/>
        <v>0</v>
      </c>
      <c r="H10" s="185"/>
      <c r="I10" s="185">
        <f t="shared" si="2"/>
        <v>0</v>
      </c>
      <c r="J10" s="182" t="s">
        <v>927</v>
      </c>
      <c r="K10" s="187">
        <f t="shared" si="4"/>
        <v>0.35074028853269767</v>
      </c>
      <c r="L10" s="186">
        <v>17</v>
      </c>
      <c r="M10" s="175"/>
      <c r="N10" s="178">
        <v>3269</v>
      </c>
      <c r="O10" s="175">
        <v>800</v>
      </c>
      <c r="P10" s="175"/>
      <c r="Q10" s="175">
        <v>4069</v>
      </c>
    </row>
    <row r="11" spans="1:17" ht="20.25" customHeight="1" x14ac:dyDescent="0.9">
      <c r="A11" s="182">
        <f t="shared" si="0"/>
        <v>1.06</v>
      </c>
      <c r="B11" s="183"/>
      <c r="C11" s="183" t="s">
        <v>929</v>
      </c>
      <c r="D11" s="182" t="s">
        <v>624</v>
      </c>
      <c r="E11" s="183">
        <f>SUMIF('Quantity Summary_Junction'!$D$5:$D$45,Abstract_Junction!L11,'Quantity Summary_Junction'!$H$5:$H$45)</f>
        <v>0</v>
      </c>
      <c r="F11" s="183"/>
      <c r="G11" s="185">
        <f t="shared" si="1"/>
        <v>0</v>
      </c>
      <c r="H11" s="185"/>
      <c r="I11" s="185">
        <f t="shared" si="2"/>
        <v>0</v>
      </c>
      <c r="J11" s="182" t="s">
        <v>927</v>
      </c>
      <c r="K11" s="187">
        <f t="shared" si="4"/>
        <v>0.35074028853269767</v>
      </c>
      <c r="L11" s="186">
        <v>18</v>
      </c>
      <c r="M11" s="175"/>
      <c r="N11" s="178">
        <v>3269</v>
      </c>
      <c r="O11" s="175">
        <v>800</v>
      </c>
      <c r="P11" s="175"/>
      <c r="Q11" s="175">
        <v>4069</v>
      </c>
    </row>
    <row r="12" spans="1:17" ht="20.25" customHeight="1" x14ac:dyDescent="0.9">
      <c r="A12" s="182">
        <f t="shared" si="0"/>
        <v>1.07</v>
      </c>
      <c r="B12" s="183"/>
      <c r="C12" s="183" t="s">
        <v>930</v>
      </c>
      <c r="D12" s="182" t="s">
        <v>624</v>
      </c>
      <c r="E12" s="250">
        <f>SUMIF('Quantity Summary_Junction'!$D$5:$D$45,Abstract_Junction!L12,'Quantity Summary_Junction'!$H$5:$H$45)</f>
        <v>279</v>
      </c>
      <c r="F12" s="183"/>
      <c r="G12" s="185">
        <f t="shared" si="1"/>
        <v>0</v>
      </c>
      <c r="H12" s="185"/>
      <c r="I12" s="185">
        <f t="shared" si="2"/>
        <v>0</v>
      </c>
      <c r="J12" s="182" t="s">
        <v>927</v>
      </c>
      <c r="K12" s="187">
        <f t="shared" si="4"/>
        <v>0.35074028853269767</v>
      </c>
      <c r="L12" s="186">
        <v>19</v>
      </c>
      <c r="M12" s="175"/>
      <c r="N12" s="178">
        <v>3269</v>
      </c>
      <c r="O12" s="175">
        <v>800</v>
      </c>
      <c r="P12" s="175"/>
      <c r="Q12" s="175">
        <v>4069</v>
      </c>
    </row>
    <row r="13" spans="1:17" ht="20.25" customHeight="1" x14ac:dyDescent="0.9">
      <c r="A13" s="182">
        <f t="shared" si="0"/>
        <v>1.08</v>
      </c>
      <c r="B13" s="183"/>
      <c r="C13" s="183" t="s">
        <v>931</v>
      </c>
      <c r="D13" s="182" t="s">
        <v>624</v>
      </c>
      <c r="E13" s="183">
        <f>SUMIF('Quantity Summary_Junction'!$D$5:$D$45,Abstract_Junction!L13,'Quantity Summary_Junction'!$H$5:$H$45)</f>
        <v>0</v>
      </c>
      <c r="F13" s="183"/>
      <c r="G13" s="185">
        <f t="shared" si="1"/>
        <v>0</v>
      </c>
      <c r="H13" s="185"/>
      <c r="I13" s="185">
        <f t="shared" si="2"/>
        <v>0</v>
      </c>
      <c r="J13" s="182" t="s">
        <v>927</v>
      </c>
      <c r="K13" s="187">
        <f>0.3*0.9</f>
        <v>0.27</v>
      </c>
      <c r="L13" s="186">
        <v>20</v>
      </c>
      <c r="M13" s="175"/>
      <c r="N13" s="178">
        <v>2633</v>
      </c>
      <c r="O13" s="175">
        <v>800</v>
      </c>
      <c r="P13" s="175"/>
      <c r="Q13" s="175">
        <v>3433</v>
      </c>
    </row>
    <row r="14" spans="1:17" ht="20.25" customHeight="1" x14ac:dyDescent="0.9">
      <c r="A14" s="182">
        <f t="shared" si="0"/>
        <v>1.0900000000000001</v>
      </c>
      <c r="B14" s="183"/>
      <c r="C14" s="183" t="s">
        <v>932</v>
      </c>
      <c r="D14" s="182" t="s">
        <v>624</v>
      </c>
      <c r="E14" s="250">
        <f>SUMIF('Quantity Summary_Junction'!$D$5:$D$45,Abstract_Junction!L14,'Quantity Summary_Junction'!$H$5:$H$45)</f>
        <v>26</v>
      </c>
      <c r="F14" s="183"/>
      <c r="G14" s="185">
        <f t="shared" si="1"/>
        <v>0</v>
      </c>
      <c r="H14" s="185"/>
      <c r="I14" s="185">
        <f t="shared" si="2"/>
        <v>0</v>
      </c>
      <c r="J14" s="182" t="s">
        <v>927</v>
      </c>
      <c r="K14" s="187">
        <f>0.45*0.9</f>
        <v>0.40500000000000003</v>
      </c>
      <c r="L14" s="186">
        <v>21</v>
      </c>
      <c r="M14" s="175"/>
      <c r="N14" s="178">
        <v>4876</v>
      </c>
      <c r="O14" s="175">
        <v>800</v>
      </c>
      <c r="P14" s="175"/>
      <c r="Q14" s="175">
        <v>5676</v>
      </c>
    </row>
    <row r="15" spans="1:17" ht="20.25" customHeight="1" x14ac:dyDescent="0.9">
      <c r="A15" s="188">
        <f t="shared" si="0"/>
        <v>1.1000000000000001</v>
      </c>
      <c r="B15" s="183"/>
      <c r="C15" s="183" t="s">
        <v>933</v>
      </c>
      <c r="D15" s="182" t="s">
        <v>624</v>
      </c>
      <c r="E15" s="250">
        <f>SUMIF('Quantity Summary_Junction'!$D$5:$D$45,Abstract_Junction!L15,'Quantity Summary_Junction'!$H$5:$H$45)</f>
        <v>253</v>
      </c>
      <c r="F15" s="183"/>
      <c r="G15" s="185">
        <f t="shared" si="1"/>
        <v>0</v>
      </c>
      <c r="H15" s="185"/>
      <c r="I15" s="185">
        <f t="shared" si="2"/>
        <v>0</v>
      </c>
      <c r="J15" s="182" t="s">
        <v>927</v>
      </c>
      <c r="K15" s="187"/>
      <c r="L15" s="186">
        <v>22</v>
      </c>
      <c r="M15" s="175"/>
      <c r="N15" s="178">
        <v>4024</v>
      </c>
      <c r="O15" s="175">
        <v>800</v>
      </c>
      <c r="P15" s="175"/>
      <c r="Q15" s="175">
        <v>4824</v>
      </c>
    </row>
    <row r="16" spans="1:17" ht="20.25" customHeight="1" x14ac:dyDescent="0.9">
      <c r="A16" s="188">
        <f t="shared" si="0"/>
        <v>1.1100000000000001</v>
      </c>
      <c r="B16" s="183"/>
      <c r="C16" s="183" t="s">
        <v>934</v>
      </c>
      <c r="D16" s="182" t="s">
        <v>624</v>
      </c>
      <c r="E16" s="250">
        <f>SUMIF('Quantity Summary_Junction'!$D$5:$D$45,Abstract_Junction!L16,'Quantity Summary_Junction'!$H$5:$H$45)</f>
        <v>231</v>
      </c>
      <c r="F16" s="183"/>
      <c r="G16" s="185">
        <f t="shared" si="1"/>
        <v>0</v>
      </c>
      <c r="H16" s="185"/>
      <c r="I16" s="185">
        <f t="shared" si="2"/>
        <v>0</v>
      </c>
      <c r="J16" s="182" t="s">
        <v>927</v>
      </c>
      <c r="K16" s="187">
        <f>0.5*0.9*SQRT(0.9^2-0.45^2)</f>
        <v>0.35074028853269767</v>
      </c>
      <c r="L16" s="186">
        <v>23</v>
      </c>
      <c r="M16" s="175"/>
      <c r="N16" s="178">
        <v>3269</v>
      </c>
      <c r="O16" s="175">
        <v>800</v>
      </c>
      <c r="P16" s="175"/>
      <c r="Q16" s="175">
        <v>4069</v>
      </c>
    </row>
    <row r="17" spans="1:17" ht="20.25" customHeight="1" x14ac:dyDescent="0.9">
      <c r="A17" s="188">
        <f t="shared" si="0"/>
        <v>1.1200000000000001</v>
      </c>
      <c r="B17" s="183"/>
      <c r="C17" s="183" t="s">
        <v>935</v>
      </c>
      <c r="D17" s="182" t="s">
        <v>624</v>
      </c>
      <c r="E17" s="183">
        <f>SUMIF('Quantity Summary_Junction'!$D$5:$D$45,Abstract_Junction!L17,'Quantity Summary_Junction'!$H$5:$H$45)</f>
        <v>0</v>
      </c>
      <c r="F17" s="183"/>
      <c r="G17" s="185">
        <f t="shared" si="1"/>
        <v>0</v>
      </c>
      <c r="H17" s="185"/>
      <c r="I17" s="185">
        <f t="shared" si="2"/>
        <v>0</v>
      </c>
      <c r="J17" s="182" t="s">
        <v>927</v>
      </c>
      <c r="K17" s="187"/>
      <c r="L17" s="186">
        <v>25</v>
      </c>
      <c r="M17" s="175"/>
      <c r="N17" s="178">
        <v>3018</v>
      </c>
      <c r="O17" s="175">
        <v>800</v>
      </c>
      <c r="P17" s="175"/>
      <c r="Q17" s="175">
        <v>3818</v>
      </c>
    </row>
    <row r="18" spans="1:17" ht="20.25" customHeight="1" x14ac:dyDescent="0.9">
      <c r="A18" s="188">
        <f t="shared" si="0"/>
        <v>1.1300000000000001</v>
      </c>
      <c r="B18" s="183"/>
      <c r="C18" s="183" t="s">
        <v>936</v>
      </c>
      <c r="D18" s="182" t="s">
        <v>624</v>
      </c>
      <c r="E18" s="183">
        <f>SUMIF('Quantity Summary_Junction'!$D$5:$D$45,Abstract_Junction!L18,'Quantity Summary_Junction'!$H$5:$H$45)</f>
        <v>0</v>
      </c>
      <c r="F18" s="183"/>
      <c r="G18" s="185">
        <f t="shared" si="1"/>
        <v>0</v>
      </c>
      <c r="H18" s="185"/>
      <c r="I18" s="185">
        <f t="shared" si="2"/>
        <v>0</v>
      </c>
      <c r="J18" s="182" t="s">
        <v>927</v>
      </c>
      <c r="K18" s="187"/>
      <c r="L18" s="186">
        <v>26</v>
      </c>
      <c r="M18" s="175"/>
      <c r="N18" s="178">
        <v>3269</v>
      </c>
      <c r="O18" s="175">
        <v>800</v>
      </c>
      <c r="P18" s="175"/>
      <c r="Q18" s="175">
        <v>4069</v>
      </c>
    </row>
    <row r="19" spans="1:17" ht="20.25" customHeight="1" x14ac:dyDescent="0.9">
      <c r="A19" s="188">
        <f t="shared" si="0"/>
        <v>1.1400000000000001</v>
      </c>
      <c r="B19" s="183"/>
      <c r="C19" s="183" t="s">
        <v>937</v>
      </c>
      <c r="D19" s="182" t="s">
        <v>624</v>
      </c>
      <c r="E19" s="183">
        <f>SUMIF('Quantity Summary_Junction'!$D$5:$D$45,Abstract_Junction!L19,'Quantity Summary_Junction'!$H$5:$H$45)</f>
        <v>0</v>
      </c>
      <c r="F19" s="183"/>
      <c r="G19" s="185">
        <f t="shared" si="1"/>
        <v>0</v>
      </c>
      <c r="H19" s="185"/>
      <c r="I19" s="185">
        <f t="shared" si="2"/>
        <v>0</v>
      </c>
      <c r="J19" s="182" t="s">
        <v>927</v>
      </c>
      <c r="K19" s="187"/>
      <c r="L19" s="186">
        <v>27</v>
      </c>
      <c r="M19" s="175"/>
      <c r="N19" s="178">
        <v>3018</v>
      </c>
      <c r="O19" s="175">
        <v>800</v>
      </c>
      <c r="P19" s="175"/>
      <c r="Q19" s="175">
        <v>3818</v>
      </c>
    </row>
    <row r="20" spans="1:17" ht="408" customHeight="1" x14ac:dyDescent="0.9">
      <c r="A20" s="189">
        <v>2</v>
      </c>
      <c r="B20" s="189">
        <v>1.1499999999999999</v>
      </c>
      <c r="C20" s="190" t="s">
        <v>896</v>
      </c>
      <c r="D20" s="191" t="s">
        <v>624</v>
      </c>
      <c r="E20" s="271">
        <f>Safety_Junction_M.S!H61</f>
        <v>26</v>
      </c>
      <c r="F20" s="191"/>
      <c r="G20" s="192"/>
      <c r="H20" s="191"/>
      <c r="I20" s="192"/>
      <c r="J20" s="189"/>
      <c r="K20" s="186"/>
      <c r="L20" s="186"/>
      <c r="M20" s="175"/>
      <c r="N20" s="175"/>
      <c r="O20" s="175"/>
      <c r="P20" s="175"/>
      <c r="Q20" s="175"/>
    </row>
    <row r="21" spans="1:17" ht="20.25" customHeight="1" x14ac:dyDescent="0.9">
      <c r="A21" s="193"/>
      <c r="B21" s="193"/>
      <c r="C21" s="194"/>
      <c r="D21" s="193"/>
      <c r="E21" s="193"/>
      <c r="F21" s="193"/>
      <c r="G21" s="193"/>
      <c r="H21" s="193"/>
      <c r="I21" s="195"/>
      <c r="J21" s="193"/>
      <c r="K21" s="186"/>
      <c r="L21" s="186"/>
      <c r="M21" s="175"/>
      <c r="N21" s="175"/>
      <c r="O21" s="175"/>
      <c r="P21" s="175"/>
      <c r="Q21" s="175"/>
    </row>
    <row r="22" spans="1:17" ht="20.25" customHeight="1" x14ac:dyDescent="0.9">
      <c r="A22" s="186"/>
      <c r="B22" s="186"/>
      <c r="C22" s="196"/>
      <c r="D22" s="186"/>
      <c r="E22" s="186"/>
      <c r="F22" s="186"/>
      <c r="G22" s="186"/>
      <c r="H22" s="186"/>
      <c r="I22" s="186"/>
      <c r="J22" s="186"/>
      <c r="K22" s="186"/>
      <c r="L22" s="186"/>
      <c r="M22" s="175"/>
      <c r="N22" s="175"/>
      <c r="O22" s="175"/>
      <c r="P22" s="175"/>
      <c r="Q22" s="175"/>
    </row>
    <row r="23" spans="1:17" ht="20.25" customHeight="1" x14ac:dyDescent="0.9">
      <c r="A23" s="186"/>
      <c r="B23" s="186"/>
      <c r="C23" s="196"/>
      <c r="D23" s="186"/>
      <c r="E23" s="186"/>
      <c r="F23" s="186"/>
      <c r="G23" s="186"/>
      <c r="H23" s="186"/>
      <c r="I23" s="186"/>
      <c r="J23" s="186"/>
      <c r="K23" s="186"/>
      <c r="L23" s="186"/>
      <c r="M23" s="175"/>
      <c r="N23" s="175"/>
      <c r="O23" s="175"/>
      <c r="P23" s="175"/>
      <c r="Q23" s="175"/>
    </row>
    <row r="24" spans="1:17" ht="20.25" customHeight="1" x14ac:dyDescent="0.9">
      <c r="A24" s="186"/>
      <c r="B24" s="186"/>
      <c r="C24" s="196"/>
      <c r="D24" s="186"/>
      <c r="E24" s="186"/>
      <c r="F24" s="186"/>
      <c r="G24" s="186"/>
      <c r="H24" s="186"/>
      <c r="I24" s="186"/>
      <c r="J24" s="186"/>
      <c r="K24" s="186"/>
      <c r="L24" s="186"/>
      <c r="M24" s="175"/>
      <c r="N24" s="175"/>
      <c r="O24" s="175"/>
      <c r="P24" s="175"/>
      <c r="Q24" s="175"/>
    </row>
    <row r="25" spans="1:17" ht="20.25" customHeight="1" x14ac:dyDescent="0.9">
      <c r="A25" s="186"/>
      <c r="B25" s="186"/>
      <c r="C25" s="196"/>
      <c r="D25" s="186"/>
      <c r="E25" s="186"/>
      <c r="F25" s="186"/>
      <c r="G25" s="186"/>
      <c r="H25" s="186"/>
      <c r="I25" s="186"/>
      <c r="J25" s="186"/>
      <c r="K25" s="186"/>
      <c r="L25" s="186"/>
      <c r="M25" s="175"/>
      <c r="N25" s="175"/>
      <c r="O25" s="175"/>
      <c r="P25" s="175"/>
      <c r="Q25" s="175"/>
    </row>
    <row r="26" spans="1:17" ht="20.25" customHeight="1" x14ac:dyDescent="0.9">
      <c r="A26" s="186"/>
      <c r="B26" s="186"/>
      <c r="C26" s="196"/>
      <c r="D26" s="186"/>
      <c r="E26" s="186"/>
      <c r="F26" s="186"/>
      <c r="G26" s="186"/>
      <c r="H26" s="186"/>
      <c r="I26" s="186"/>
      <c r="J26" s="186"/>
      <c r="K26" s="186"/>
      <c r="L26" s="186"/>
      <c r="M26" s="175"/>
      <c r="N26" s="175"/>
      <c r="O26" s="175"/>
      <c r="P26" s="175"/>
      <c r="Q26" s="175"/>
    </row>
    <row r="27" spans="1:17" ht="20.25" customHeight="1" x14ac:dyDescent="0.9">
      <c r="A27" s="186"/>
      <c r="B27" s="186"/>
      <c r="C27" s="196"/>
      <c r="D27" s="186"/>
      <c r="E27" s="186"/>
      <c r="F27" s="186"/>
      <c r="G27" s="186"/>
      <c r="H27" s="186"/>
      <c r="I27" s="186"/>
      <c r="J27" s="186"/>
      <c r="K27" s="186"/>
      <c r="L27" s="186"/>
      <c r="M27" s="175"/>
      <c r="N27" s="175"/>
      <c r="O27" s="175"/>
      <c r="P27" s="175"/>
      <c r="Q27" s="175"/>
    </row>
    <row r="28" spans="1:17" ht="20.25" customHeight="1" x14ac:dyDescent="0.9">
      <c r="A28" s="186"/>
      <c r="B28" s="186"/>
      <c r="C28" s="196"/>
      <c r="D28" s="186"/>
      <c r="E28" s="186"/>
      <c r="F28" s="186"/>
      <c r="G28" s="186"/>
      <c r="H28" s="186"/>
      <c r="I28" s="186"/>
      <c r="J28" s="186"/>
      <c r="K28" s="186"/>
      <c r="L28" s="186"/>
      <c r="M28" s="175"/>
      <c r="N28" s="175"/>
      <c r="O28" s="175"/>
      <c r="P28" s="175"/>
      <c r="Q28" s="175"/>
    </row>
    <row r="29" spans="1:17" ht="20.25" customHeight="1" x14ac:dyDescent="0.9">
      <c r="A29" s="186"/>
      <c r="B29" s="186"/>
      <c r="C29" s="196"/>
      <c r="D29" s="186"/>
      <c r="E29" s="186"/>
      <c r="F29" s="186"/>
      <c r="G29" s="186"/>
      <c r="H29" s="186"/>
      <c r="I29" s="186"/>
      <c r="J29" s="186"/>
      <c r="K29" s="186"/>
      <c r="L29" s="186"/>
      <c r="M29" s="175"/>
      <c r="N29" s="175"/>
      <c r="O29" s="175"/>
      <c r="P29" s="175"/>
      <c r="Q29" s="175"/>
    </row>
    <row r="30" spans="1:17" ht="20.25" customHeight="1" x14ac:dyDescent="0.9">
      <c r="A30" s="186"/>
      <c r="B30" s="186"/>
      <c r="C30" s="196"/>
      <c r="D30" s="186"/>
      <c r="E30" s="186"/>
      <c r="F30" s="186"/>
      <c r="G30" s="186"/>
      <c r="H30" s="186"/>
      <c r="I30" s="186"/>
      <c r="J30" s="186"/>
      <c r="K30" s="186"/>
      <c r="L30" s="186"/>
      <c r="M30" s="175"/>
      <c r="N30" s="175"/>
      <c r="O30" s="175"/>
      <c r="P30" s="175"/>
      <c r="Q30" s="175"/>
    </row>
    <row r="31" spans="1:17" ht="20.25" customHeight="1" x14ac:dyDescent="0.9">
      <c r="A31" s="186"/>
      <c r="B31" s="186"/>
      <c r="C31" s="196"/>
      <c r="D31" s="186"/>
      <c r="E31" s="186"/>
      <c r="F31" s="186"/>
      <c r="G31" s="186"/>
      <c r="H31" s="186"/>
      <c r="I31" s="186"/>
      <c r="J31" s="186"/>
      <c r="K31" s="186"/>
      <c r="L31" s="186"/>
      <c r="M31" s="175"/>
      <c r="N31" s="175"/>
      <c r="O31" s="175"/>
      <c r="P31" s="175"/>
      <c r="Q31" s="175"/>
    </row>
    <row r="32" spans="1:17" ht="20.25" customHeight="1" x14ac:dyDescent="0.9">
      <c r="A32" s="186"/>
      <c r="B32" s="186"/>
      <c r="C32" s="196"/>
      <c r="D32" s="186"/>
      <c r="E32" s="186"/>
      <c r="F32" s="186"/>
      <c r="G32" s="186"/>
      <c r="H32" s="186"/>
      <c r="I32" s="186"/>
      <c r="J32" s="186"/>
      <c r="K32" s="186"/>
      <c r="L32" s="186"/>
      <c r="M32" s="175"/>
      <c r="N32" s="175"/>
      <c r="O32" s="175"/>
      <c r="P32" s="175"/>
      <c r="Q32" s="175"/>
    </row>
    <row r="33" spans="1:17" ht="20.25" customHeight="1" x14ac:dyDescent="0.9">
      <c r="A33" s="186"/>
      <c r="B33" s="186"/>
      <c r="C33" s="196"/>
      <c r="D33" s="186"/>
      <c r="E33" s="186"/>
      <c r="F33" s="186"/>
      <c r="G33" s="186"/>
      <c r="H33" s="186"/>
      <c r="I33" s="186"/>
      <c r="J33" s="186"/>
      <c r="K33" s="186"/>
      <c r="L33" s="186"/>
      <c r="M33" s="175"/>
      <c r="N33" s="175"/>
      <c r="O33" s="175"/>
      <c r="P33" s="175"/>
      <c r="Q33" s="175"/>
    </row>
    <row r="34" spans="1:17" ht="20.25" customHeight="1" x14ac:dyDescent="0.9">
      <c r="A34" s="186"/>
      <c r="B34" s="186"/>
      <c r="C34" s="196"/>
      <c r="D34" s="186"/>
      <c r="E34" s="186"/>
      <c r="F34" s="186"/>
      <c r="G34" s="186"/>
      <c r="H34" s="186"/>
      <c r="I34" s="186"/>
      <c r="J34" s="186"/>
      <c r="K34" s="186"/>
      <c r="L34" s="186"/>
      <c r="M34" s="175"/>
      <c r="N34" s="175"/>
      <c r="O34" s="175"/>
      <c r="P34" s="175"/>
      <c r="Q34" s="175"/>
    </row>
    <row r="35" spans="1:17" ht="20.25" customHeight="1" x14ac:dyDescent="0.9">
      <c r="A35" s="186"/>
      <c r="B35" s="186"/>
      <c r="C35" s="196"/>
      <c r="D35" s="186"/>
      <c r="E35" s="186"/>
      <c r="F35" s="186"/>
      <c r="G35" s="186"/>
      <c r="H35" s="186"/>
      <c r="I35" s="186"/>
      <c r="J35" s="186"/>
      <c r="K35" s="186"/>
      <c r="L35" s="186"/>
      <c r="M35" s="175"/>
      <c r="N35" s="175"/>
      <c r="O35" s="175"/>
      <c r="P35" s="175"/>
      <c r="Q35" s="175"/>
    </row>
    <row r="36" spans="1:17" ht="20.25" customHeight="1" x14ac:dyDescent="0.9">
      <c r="A36" s="186"/>
      <c r="B36" s="186"/>
      <c r="C36" s="196"/>
      <c r="D36" s="186"/>
      <c r="E36" s="186"/>
      <c r="F36" s="186"/>
      <c r="G36" s="186"/>
      <c r="H36" s="186"/>
      <c r="I36" s="186"/>
      <c r="J36" s="186"/>
      <c r="K36" s="186"/>
      <c r="L36" s="186"/>
      <c r="M36" s="175"/>
      <c r="N36" s="175"/>
      <c r="O36" s="175"/>
      <c r="P36" s="175"/>
      <c r="Q36" s="175"/>
    </row>
    <row r="37" spans="1:17" ht="20.25" customHeight="1" x14ac:dyDescent="0.9">
      <c r="A37" s="186"/>
      <c r="B37" s="186"/>
      <c r="D37" s="186"/>
      <c r="E37" s="186"/>
      <c r="F37" s="186"/>
      <c r="G37" s="186"/>
      <c r="H37" s="186"/>
      <c r="I37" s="186"/>
      <c r="J37" s="186"/>
      <c r="K37" s="186"/>
      <c r="L37" s="186"/>
      <c r="M37" s="175"/>
      <c r="N37" s="175"/>
      <c r="O37" s="175"/>
      <c r="P37" s="175"/>
      <c r="Q37" s="175"/>
    </row>
    <row r="38" spans="1:17" ht="20.25" customHeight="1" x14ac:dyDescent="0.9">
      <c r="A38" s="186"/>
      <c r="B38" s="186"/>
      <c r="D38" s="186"/>
      <c r="E38" s="186"/>
      <c r="F38" s="186"/>
      <c r="G38" s="186"/>
      <c r="H38" s="186"/>
      <c r="I38" s="186"/>
      <c r="J38" s="186"/>
      <c r="K38" s="186"/>
      <c r="L38" s="186"/>
      <c r="M38" s="175"/>
      <c r="N38" s="175"/>
      <c r="O38" s="175"/>
      <c r="P38" s="175"/>
      <c r="Q38" s="175"/>
    </row>
    <row r="39" spans="1:17" ht="20.25" customHeight="1" x14ac:dyDescent="0.9">
      <c r="A39" s="186"/>
      <c r="B39" s="186"/>
      <c r="D39" s="186"/>
      <c r="E39" s="186"/>
      <c r="F39" s="186"/>
      <c r="G39" s="186"/>
      <c r="H39" s="186"/>
      <c r="I39" s="186"/>
      <c r="J39" s="186"/>
      <c r="K39" s="186"/>
      <c r="L39" s="186"/>
      <c r="M39" s="175"/>
      <c r="N39" s="175"/>
      <c r="O39" s="175"/>
      <c r="P39" s="175"/>
      <c r="Q39" s="175"/>
    </row>
    <row r="40" spans="1:17" ht="20.25" customHeight="1" x14ac:dyDescent="0.9">
      <c r="A40" s="186"/>
      <c r="B40" s="186"/>
      <c r="D40" s="186"/>
      <c r="E40" s="186"/>
      <c r="F40" s="186"/>
      <c r="G40" s="186"/>
      <c r="H40" s="186"/>
      <c r="I40" s="186"/>
      <c r="J40" s="186"/>
      <c r="K40" s="186"/>
      <c r="L40" s="186"/>
      <c r="M40" s="175"/>
      <c r="N40" s="175"/>
      <c r="O40" s="175"/>
      <c r="P40" s="175"/>
      <c r="Q40" s="175"/>
    </row>
    <row r="41" spans="1:17" ht="20.25" customHeight="1" x14ac:dyDescent="0.9">
      <c r="A41" s="186"/>
      <c r="B41" s="186"/>
      <c r="D41" s="186"/>
      <c r="E41" s="186"/>
      <c r="F41" s="186"/>
      <c r="G41" s="186"/>
      <c r="H41" s="186"/>
      <c r="I41" s="186"/>
      <c r="J41" s="186"/>
      <c r="K41" s="186"/>
      <c r="L41" s="186"/>
      <c r="M41" s="175"/>
      <c r="N41" s="175"/>
      <c r="O41" s="175"/>
      <c r="P41" s="175"/>
      <c r="Q41" s="175"/>
    </row>
    <row r="42" spans="1:17" ht="20.25" customHeight="1" x14ac:dyDescent="0.9">
      <c r="A42" s="186"/>
      <c r="B42" s="186"/>
      <c r="D42" s="186"/>
      <c r="E42" s="186"/>
      <c r="F42" s="186"/>
      <c r="G42" s="186"/>
      <c r="H42" s="186"/>
      <c r="I42" s="186"/>
      <c r="J42" s="186"/>
      <c r="K42" s="186"/>
      <c r="L42" s="186"/>
      <c r="M42" s="175"/>
      <c r="N42" s="175"/>
      <c r="O42" s="175"/>
      <c r="P42" s="175"/>
      <c r="Q42" s="175"/>
    </row>
    <row r="43" spans="1:17" ht="20.25" customHeight="1" x14ac:dyDescent="0.9">
      <c r="A43" s="186"/>
      <c r="B43" s="186"/>
      <c r="D43" s="186"/>
      <c r="E43" s="186"/>
      <c r="F43" s="186"/>
      <c r="G43" s="186"/>
      <c r="H43" s="186"/>
      <c r="I43" s="186"/>
      <c r="J43" s="186"/>
      <c r="K43" s="186"/>
      <c r="L43" s="186"/>
      <c r="M43" s="175"/>
      <c r="N43" s="175"/>
      <c r="O43" s="175"/>
      <c r="P43" s="175"/>
      <c r="Q43" s="175"/>
    </row>
    <row r="44" spans="1:17" ht="20.25" customHeight="1" x14ac:dyDescent="0.9">
      <c r="A44" s="186"/>
      <c r="B44" s="186"/>
      <c r="D44" s="186"/>
      <c r="E44" s="186"/>
      <c r="F44" s="186"/>
      <c r="G44" s="186"/>
      <c r="H44" s="186"/>
      <c r="I44" s="186"/>
      <c r="J44" s="186"/>
      <c r="K44" s="186"/>
      <c r="L44" s="186"/>
      <c r="M44" s="175"/>
      <c r="N44" s="175"/>
      <c r="O44" s="175"/>
      <c r="P44" s="175"/>
      <c r="Q44" s="175"/>
    </row>
    <row r="45" spans="1:17" ht="20.25" customHeight="1" x14ac:dyDescent="0.9">
      <c r="A45" s="186"/>
      <c r="B45" s="186"/>
      <c r="D45" s="186"/>
      <c r="E45" s="186"/>
      <c r="F45" s="186"/>
      <c r="G45" s="186"/>
      <c r="H45" s="186"/>
      <c r="I45" s="186"/>
      <c r="J45" s="186"/>
      <c r="K45" s="186"/>
      <c r="L45" s="186"/>
      <c r="M45" s="175"/>
      <c r="N45" s="175"/>
      <c r="O45" s="175"/>
      <c r="P45" s="175"/>
      <c r="Q45" s="175"/>
    </row>
    <row r="46" spans="1:17" ht="20.25" customHeight="1" x14ac:dyDescent="0.9">
      <c r="A46" s="186"/>
      <c r="B46" s="186"/>
      <c r="D46" s="186"/>
      <c r="E46" s="186"/>
      <c r="F46" s="186"/>
      <c r="G46" s="186"/>
      <c r="H46" s="186"/>
      <c r="I46" s="186"/>
      <c r="J46" s="186"/>
      <c r="K46" s="186"/>
      <c r="L46" s="186"/>
      <c r="M46" s="175"/>
      <c r="N46" s="175"/>
      <c r="O46" s="175"/>
      <c r="P46" s="175"/>
      <c r="Q46" s="175"/>
    </row>
    <row r="47" spans="1:17" ht="20.25" customHeight="1" x14ac:dyDescent="0.9">
      <c r="A47" s="186"/>
      <c r="B47" s="186"/>
      <c r="D47" s="186"/>
      <c r="E47" s="186"/>
      <c r="F47" s="186"/>
      <c r="G47" s="186"/>
      <c r="H47" s="186"/>
      <c r="I47" s="186"/>
      <c r="J47" s="186"/>
      <c r="K47" s="186"/>
      <c r="L47" s="186"/>
      <c r="M47" s="175"/>
      <c r="N47" s="175"/>
      <c r="O47" s="175"/>
      <c r="P47" s="175"/>
      <c r="Q47" s="175"/>
    </row>
    <row r="48" spans="1:17" ht="20.25" customHeight="1" x14ac:dyDescent="0.9">
      <c r="A48" s="186"/>
      <c r="B48" s="186"/>
      <c r="D48" s="186"/>
      <c r="E48" s="186"/>
      <c r="F48" s="186"/>
      <c r="G48" s="186"/>
      <c r="H48" s="186"/>
      <c r="I48" s="186"/>
      <c r="J48" s="186"/>
      <c r="K48" s="186"/>
      <c r="L48" s="186"/>
      <c r="M48" s="175"/>
      <c r="N48" s="175"/>
      <c r="O48" s="175"/>
      <c r="P48" s="175"/>
      <c r="Q48" s="175"/>
    </row>
    <row r="49" spans="1:17" ht="20.25" customHeight="1" x14ac:dyDescent="0.9">
      <c r="A49" s="186"/>
      <c r="B49" s="186"/>
      <c r="D49" s="186"/>
      <c r="E49" s="186"/>
      <c r="F49" s="186"/>
      <c r="G49" s="186"/>
      <c r="H49" s="186"/>
      <c r="I49" s="186"/>
      <c r="J49" s="186"/>
      <c r="K49" s="186"/>
      <c r="L49" s="186"/>
      <c r="M49" s="175"/>
      <c r="N49" s="175"/>
      <c r="O49" s="175"/>
      <c r="P49" s="175"/>
      <c r="Q49" s="175"/>
    </row>
    <row r="50" spans="1:17" ht="20.25" customHeight="1" x14ac:dyDescent="0.9">
      <c r="A50" s="186"/>
      <c r="B50" s="186"/>
      <c r="D50" s="186"/>
      <c r="E50" s="186"/>
      <c r="F50" s="186"/>
      <c r="G50" s="186"/>
      <c r="H50" s="186"/>
      <c r="I50" s="186"/>
      <c r="J50" s="186"/>
      <c r="K50" s="186"/>
      <c r="L50" s="186"/>
      <c r="M50" s="175"/>
      <c r="N50" s="175"/>
      <c r="O50" s="175"/>
      <c r="P50" s="175"/>
      <c r="Q50" s="175"/>
    </row>
    <row r="51" spans="1:17" ht="20.25" customHeight="1" x14ac:dyDescent="0.9">
      <c r="A51" s="186"/>
      <c r="B51" s="186"/>
      <c r="D51" s="186"/>
      <c r="E51" s="186"/>
      <c r="F51" s="186"/>
      <c r="G51" s="186"/>
      <c r="H51" s="186"/>
      <c r="I51" s="186"/>
      <c r="J51" s="186"/>
      <c r="K51" s="186"/>
      <c r="L51" s="186"/>
      <c r="M51" s="175"/>
      <c r="N51" s="175"/>
      <c r="O51" s="175"/>
      <c r="P51" s="175"/>
      <c r="Q51" s="175"/>
    </row>
    <row r="52" spans="1:17" ht="20.25" customHeight="1" x14ac:dyDescent="0.9">
      <c r="A52" s="186"/>
      <c r="B52" s="186"/>
      <c r="D52" s="186"/>
      <c r="E52" s="186"/>
      <c r="F52" s="186"/>
      <c r="G52" s="186"/>
      <c r="H52" s="186"/>
      <c r="I52" s="186"/>
      <c r="J52" s="186"/>
      <c r="K52" s="186"/>
      <c r="L52" s="186"/>
      <c r="M52" s="175"/>
      <c r="N52" s="175"/>
      <c r="O52" s="175"/>
      <c r="P52" s="175"/>
      <c r="Q52" s="175"/>
    </row>
    <row r="53" spans="1:17" ht="20.25" customHeight="1" x14ac:dyDescent="0.9">
      <c r="A53" s="186"/>
      <c r="B53" s="186"/>
      <c r="D53" s="186"/>
      <c r="E53" s="186"/>
      <c r="F53" s="186"/>
      <c r="G53" s="186"/>
      <c r="H53" s="186"/>
      <c r="I53" s="186"/>
      <c r="J53" s="186"/>
      <c r="K53" s="186"/>
      <c r="L53" s="186"/>
      <c r="M53" s="175"/>
      <c r="N53" s="175"/>
      <c r="O53" s="175"/>
      <c r="P53" s="175"/>
      <c r="Q53" s="175"/>
    </row>
    <row r="54" spans="1:17" ht="20.25" customHeight="1" x14ac:dyDescent="0.9">
      <c r="A54" s="186"/>
      <c r="B54" s="186"/>
      <c r="D54" s="186"/>
      <c r="E54" s="186"/>
      <c r="F54" s="186"/>
      <c r="G54" s="186"/>
      <c r="H54" s="186"/>
      <c r="I54" s="186"/>
      <c r="J54" s="186"/>
      <c r="K54" s="186"/>
      <c r="L54" s="186"/>
      <c r="M54" s="175"/>
      <c r="N54" s="175"/>
      <c r="O54" s="175"/>
      <c r="P54" s="175"/>
      <c r="Q54" s="175"/>
    </row>
    <row r="55" spans="1:17" ht="20.25" customHeight="1" x14ac:dyDescent="0.9">
      <c r="A55" s="186"/>
      <c r="B55" s="186"/>
      <c r="D55" s="186"/>
      <c r="E55" s="186"/>
      <c r="F55" s="186"/>
      <c r="G55" s="186"/>
      <c r="H55" s="186"/>
      <c r="I55" s="186"/>
      <c r="J55" s="186"/>
      <c r="K55" s="186"/>
      <c r="L55" s="186"/>
      <c r="M55" s="175"/>
      <c r="N55" s="175"/>
      <c r="O55" s="175"/>
      <c r="P55" s="175"/>
      <c r="Q55" s="175"/>
    </row>
    <row r="56" spans="1:17" ht="20.25" customHeight="1" x14ac:dyDescent="0.9">
      <c r="A56" s="186"/>
      <c r="B56" s="186"/>
      <c r="D56" s="186"/>
      <c r="E56" s="186"/>
      <c r="F56" s="186"/>
      <c r="G56" s="186"/>
      <c r="H56" s="186"/>
      <c r="I56" s="186"/>
      <c r="J56" s="186"/>
      <c r="K56" s="186"/>
      <c r="L56" s="186"/>
      <c r="M56" s="175"/>
      <c r="N56" s="175"/>
      <c r="O56" s="175"/>
      <c r="P56" s="175"/>
      <c r="Q56" s="175"/>
    </row>
    <row r="57" spans="1:17" ht="20.25" customHeight="1" x14ac:dyDescent="0.9">
      <c r="A57" s="186"/>
      <c r="B57" s="186"/>
      <c r="D57" s="186"/>
      <c r="E57" s="186"/>
      <c r="F57" s="186"/>
      <c r="G57" s="186"/>
      <c r="H57" s="186"/>
      <c r="I57" s="186"/>
      <c r="J57" s="186"/>
      <c r="K57" s="186"/>
      <c r="L57" s="186"/>
      <c r="M57" s="175"/>
      <c r="N57" s="175"/>
      <c r="O57" s="175"/>
      <c r="P57" s="175"/>
      <c r="Q57" s="175"/>
    </row>
    <row r="58" spans="1:17" ht="20.25" customHeight="1" x14ac:dyDescent="0.9">
      <c r="A58" s="186"/>
      <c r="B58" s="186"/>
      <c r="D58" s="186"/>
      <c r="E58" s="186"/>
      <c r="F58" s="186"/>
      <c r="G58" s="186"/>
      <c r="H58" s="186"/>
      <c r="I58" s="186"/>
      <c r="J58" s="186"/>
      <c r="K58" s="186"/>
      <c r="L58" s="186"/>
      <c r="M58" s="175"/>
      <c r="N58" s="175"/>
      <c r="O58" s="175"/>
      <c r="P58" s="175"/>
      <c r="Q58" s="175"/>
    </row>
    <row r="59" spans="1:17" ht="20.25" customHeight="1" x14ac:dyDescent="0.9">
      <c r="A59" s="186"/>
      <c r="B59" s="186"/>
      <c r="C59" s="196"/>
      <c r="D59" s="186"/>
      <c r="E59" s="186"/>
      <c r="F59" s="186"/>
      <c r="G59" s="186"/>
      <c r="H59" s="186"/>
      <c r="I59" s="186"/>
      <c r="J59" s="186"/>
      <c r="K59" s="186"/>
      <c r="L59" s="186"/>
      <c r="M59" s="175"/>
      <c r="N59" s="175"/>
      <c r="O59" s="175"/>
      <c r="P59" s="175"/>
      <c r="Q59" s="175"/>
    </row>
    <row r="60" spans="1:17" ht="20.25" customHeight="1" x14ac:dyDescent="0.9">
      <c r="A60" s="186"/>
      <c r="B60" s="186"/>
      <c r="C60" s="196"/>
      <c r="D60" s="186"/>
      <c r="E60" s="186"/>
      <c r="F60" s="186"/>
      <c r="G60" s="186"/>
      <c r="H60" s="186"/>
      <c r="I60" s="186"/>
      <c r="J60" s="186"/>
      <c r="K60" s="186"/>
      <c r="L60" s="186"/>
      <c r="M60" s="175"/>
      <c r="N60" s="175"/>
      <c r="O60" s="175"/>
      <c r="P60" s="175"/>
      <c r="Q60" s="175"/>
    </row>
    <row r="61" spans="1:17" ht="20.25" customHeight="1" x14ac:dyDescent="0.9">
      <c r="A61" s="186"/>
      <c r="B61" s="186"/>
      <c r="C61" s="196"/>
      <c r="D61" s="186"/>
      <c r="E61" s="186"/>
      <c r="F61" s="186"/>
      <c r="G61" s="186"/>
      <c r="H61" s="186"/>
      <c r="I61" s="186"/>
      <c r="J61" s="186"/>
      <c r="K61" s="186"/>
      <c r="L61" s="186"/>
      <c r="M61" s="175"/>
      <c r="N61" s="175"/>
      <c r="O61" s="175"/>
      <c r="P61" s="175"/>
      <c r="Q61" s="175"/>
    </row>
    <row r="62" spans="1:17" ht="20.25" customHeight="1" x14ac:dyDescent="0.9">
      <c r="A62" s="186"/>
      <c r="B62" s="186"/>
      <c r="C62" s="196"/>
      <c r="D62" s="186"/>
      <c r="E62" s="186"/>
      <c r="F62" s="186"/>
      <c r="G62" s="186"/>
      <c r="H62" s="186"/>
      <c r="I62" s="186"/>
      <c r="J62" s="186"/>
      <c r="K62" s="186"/>
      <c r="L62" s="186"/>
      <c r="M62" s="175"/>
      <c r="N62" s="175"/>
      <c r="O62" s="175"/>
      <c r="P62" s="175"/>
      <c r="Q62" s="175"/>
    </row>
    <row r="63" spans="1:17" ht="20.25" customHeight="1" x14ac:dyDescent="0.9">
      <c r="A63" s="186"/>
      <c r="B63" s="186"/>
      <c r="C63" s="196"/>
      <c r="D63" s="186"/>
      <c r="E63" s="186"/>
      <c r="F63" s="186"/>
      <c r="G63" s="186"/>
      <c r="H63" s="186"/>
      <c r="I63" s="186"/>
      <c r="J63" s="186"/>
      <c r="K63" s="186"/>
      <c r="L63" s="186"/>
      <c r="M63" s="175"/>
      <c r="N63" s="175"/>
      <c r="O63" s="175"/>
      <c r="P63" s="175"/>
      <c r="Q63" s="175"/>
    </row>
    <row r="64" spans="1:17" ht="20.25" customHeight="1" x14ac:dyDescent="0.9">
      <c r="A64" s="186"/>
      <c r="B64" s="186"/>
      <c r="C64" s="196"/>
      <c r="D64" s="186"/>
      <c r="E64" s="186"/>
      <c r="F64" s="186"/>
      <c r="G64" s="186"/>
      <c r="H64" s="186"/>
      <c r="I64" s="186"/>
      <c r="J64" s="186"/>
      <c r="K64" s="186"/>
      <c r="L64" s="186"/>
      <c r="M64" s="175"/>
      <c r="N64" s="175"/>
      <c r="O64" s="175"/>
      <c r="P64" s="175"/>
      <c r="Q64" s="175"/>
    </row>
    <row r="65" spans="1:17" ht="20.25" customHeight="1" x14ac:dyDescent="0.9">
      <c r="A65" s="186"/>
      <c r="B65" s="186"/>
      <c r="C65" s="196"/>
      <c r="D65" s="186"/>
      <c r="E65" s="186"/>
      <c r="F65" s="186"/>
      <c r="G65" s="186"/>
      <c r="H65" s="186"/>
      <c r="I65" s="186"/>
      <c r="J65" s="186"/>
      <c r="K65" s="186"/>
      <c r="L65" s="186"/>
      <c r="M65" s="175"/>
      <c r="N65" s="175"/>
      <c r="O65" s="175"/>
      <c r="P65" s="175"/>
      <c r="Q65" s="175"/>
    </row>
    <row r="66" spans="1:17" ht="20.25" customHeight="1" x14ac:dyDescent="0.9">
      <c r="A66" s="186"/>
      <c r="B66" s="186"/>
      <c r="C66" s="196"/>
      <c r="D66" s="186"/>
      <c r="E66" s="186"/>
      <c r="F66" s="186"/>
      <c r="G66" s="186"/>
      <c r="H66" s="186"/>
      <c r="I66" s="186"/>
      <c r="J66" s="186"/>
      <c r="K66" s="186"/>
      <c r="L66" s="186"/>
      <c r="M66" s="175"/>
      <c r="N66" s="175"/>
      <c r="O66" s="175"/>
      <c r="P66" s="175"/>
      <c r="Q66" s="175"/>
    </row>
    <row r="67" spans="1:17" ht="20.25" customHeight="1" x14ac:dyDescent="0.9">
      <c r="A67" s="186"/>
      <c r="B67" s="186"/>
      <c r="C67" s="196"/>
      <c r="D67" s="186"/>
      <c r="E67" s="186"/>
      <c r="F67" s="186"/>
      <c r="G67" s="186"/>
      <c r="H67" s="186"/>
      <c r="I67" s="186"/>
      <c r="J67" s="186"/>
      <c r="K67" s="186"/>
      <c r="L67" s="186"/>
      <c r="M67" s="175"/>
      <c r="N67" s="175"/>
      <c r="O67" s="175"/>
      <c r="P67" s="175"/>
      <c r="Q67" s="175"/>
    </row>
    <row r="68" spans="1:17" ht="20.25" customHeight="1" x14ac:dyDescent="0.9">
      <c r="A68" s="186"/>
      <c r="B68" s="186"/>
      <c r="C68" s="196"/>
      <c r="D68" s="186"/>
      <c r="E68" s="186"/>
      <c r="F68" s="186"/>
      <c r="G68" s="186"/>
      <c r="H68" s="186"/>
      <c r="I68" s="186"/>
      <c r="J68" s="186"/>
      <c r="K68" s="186"/>
      <c r="L68" s="186"/>
      <c r="M68" s="175"/>
      <c r="N68" s="175"/>
      <c r="O68" s="175"/>
      <c r="P68" s="175"/>
      <c r="Q68" s="175"/>
    </row>
    <row r="69" spans="1:17" ht="20.25" customHeight="1" x14ac:dyDescent="0.9">
      <c r="A69" s="186"/>
      <c r="B69" s="186"/>
      <c r="C69" s="196"/>
      <c r="D69" s="186"/>
      <c r="E69" s="186"/>
      <c r="F69" s="186"/>
      <c r="G69" s="186"/>
      <c r="H69" s="186"/>
      <c r="I69" s="186"/>
      <c r="J69" s="186"/>
      <c r="K69" s="186"/>
      <c r="L69" s="186"/>
      <c r="M69" s="175"/>
      <c r="N69" s="175"/>
      <c r="O69" s="175"/>
      <c r="P69" s="175"/>
      <c r="Q69" s="175"/>
    </row>
    <row r="70" spans="1:17" ht="20.25" customHeight="1" x14ac:dyDescent="0.9">
      <c r="A70" s="186"/>
      <c r="B70" s="186"/>
      <c r="C70" s="196"/>
      <c r="D70" s="186"/>
      <c r="E70" s="186"/>
      <c r="F70" s="186"/>
      <c r="G70" s="186"/>
      <c r="H70" s="186"/>
      <c r="I70" s="186"/>
      <c r="J70" s="186"/>
      <c r="K70" s="186"/>
      <c r="L70" s="186"/>
      <c r="M70" s="175"/>
      <c r="N70" s="175"/>
      <c r="O70" s="175"/>
      <c r="P70" s="175"/>
      <c r="Q70" s="175"/>
    </row>
    <row r="71" spans="1:17" ht="20.25" customHeight="1" x14ac:dyDescent="0.9">
      <c r="A71" s="186"/>
      <c r="B71" s="186"/>
      <c r="C71" s="196"/>
      <c r="D71" s="186"/>
      <c r="E71" s="186"/>
      <c r="F71" s="186"/>
      <c r="G71" s="186"/>
      <c r="H71" s="186"/>
      <c r="I71" s="186"/>
      <c r="J71" s="186"/>
      <c r="K71" s="186"/>
      <c r="L71" s="186"/>
      <c r="M71" s="175"/>
      <c r="N71" s="175"/>
      <c r="O71" s="175"/>
      <c r="P71" s="175"/>
      <c r="Q71" s="175"/>
    </row>
    <row r="72" spans="1:17" ht="20.25" customHeight="1" x14ac:dyDescent="0.9">
      <c r="A72" s="186"/>
      <c r="B72" s="186"/>
      <c r="C72" s="196"/>
      <c r="D72" s="186"/>
      <c r="E72" s="186"/>
      <c r="F72" s="186"/>
      <c r="G72" s="186"/>
      <c r="H72" s="186"/>
      <c r="I72" s="186"/>
      <c r="J72" s="186"/>
      <c r="K72" s="186"/>
      <c r="L72" s="186"/>
      <c r="M72" s="175"/>
      <c r="N72" s="175"/>
      <c r="O72" s="175"/>
      <c r="P72" s="175"/>
      <c r="Q72" s="175"/>
    </row>
    <row r="73" spans="1:17" ht="20.25" customHeight="1" x14ac:dyDescent="0.9">
      <c r="A73" s="186"/>
      <c r="B73" s="186"/>
      <c r="C73" s="196"/>
      <c r="D73" s="186"/>
      <c r="E73" s="186"/>
      <c r="F73" s="186"/>
      <c r="G73" s="186"/>
      <c r="H73" s="186"/>
      <c r="I73" s="186"/>
      <c r="J73" s="186"/>
      <c r="K73" s="186"/>
      <c r="L73" s="186"/>
      <c r="M73" s="175"/>
      <c r="N73" s="175"/>
      <c r="O73" s="175"/>
      <c r="P73" s="175"/>
      <c r="Q73" s="175"/>
    </row>
    <row r="74" spans="1:17" ht="20.25" customHeight="1" x14ac:dyDescent="0.9">
      <c r="A74" s="186"/>
      <c r="B74" s="186"/>
      <c r="C74" s="196"/>
      <c r="D74" s="186"/>
      <c r="E74" s="186"/>
      <c r="F74" s="186"/>
      <c r="G74" s="186"/>
      <c r="H74" s="186"/>
      <c r="I74" s="186"/>
      <c r="J74" s="186"/>
      <c r="K74" s="186"/>
      <c r="L74" s="186"/>
      <c r="M74" s="175"/>
      <c r="N74" s="175"/>
      <c r="O74" s="175"/>
      <c r="P74" s="175"/>
      <c r="Q74" s="175"/>
    </row>
    <row r="75" spans="1:17" ht="20.25" customHeight="1" x14ac:dyDescent="0.9">
      <c r="A75" s="186"/>
      <c r="B75" s="186"/>
      <c r="C75" s="196"/>
      <c r="D75" s="186"/>
      <c r="E75" s="186"/>
      <c r="F75" s="186"/>
      <c r="G75" s="186"/>
      <c r="H75" s="186"/>
      <c r="I75" s="186"/>
      <c r="J75" s="186"/>
      <c r="K75" s="186"/>
      <c r="L75" s="186"/>
      <c r="M75" s="175"/>
      <c r="N75" s="175"/>
      <c r="O75" s="175"/>
      <c r="P75" s="175"/>
      <c r="Q75" s="175"/>
    </row>
    <row r="76" spans="1:17" ht="20.25" customHeight="1" x14ac:dyDescent="0.9">
      <c r="A76" s="186"/>
      <c r="B76" s="186"/>
      <c r="C76" s="196"/>
      <c r="D76" s="186"/>
      <c r="E76" s="186"/>
      <c r="F76" s="186"/>
      <c r="G76" s="186"/>
      <c r="H76" s="186"/>
      <c r="I76" s="186"/>
      <c r="J76" s="186"/>
      <c r="K76" s="186"/>
      <c r="L76" s="186"/>
      <c r="M76" s="175"/>
      <c r="N76" s="175"/>
      <c r="O76" s="175"/>
      <c r="P76" s="175"/>
      <c r="Q76" s="175"/>
    </row>
    <row r="77" spans="1:17" ht="20.25" customHeight="1" x14ac:dyDescent="0.9">
      <c r="A77" s="186"/>
      <c r="B77" s="186"/>
      <c r="C77" s="196"/>
      <c r="D77" s="186"/>
      <c r="E77" s="186"/>
      <c r="F77" s="186"/>
      <c r="G77" s="186"/>
      <c r="H77" s="186"/>
      <c r="I77" s="186"/>
      <c r="J77" s="186"/>
      <c r="K77" s="186"/>
      <c r="L77" s="186"/>
      <c r="M77" s="175"/>
      <c r="N77" s="175"/>
      <c r="O77" s="175"/>
      <c r="P77" s="175"/>
      <c r="Q77" s="175"/>
    </row>
    <row r="78" spans="1:17" ht="20.25" customHeight="1" x14ac:dyDescent="0.9">
      <c r="A78" s="186"/>
      <c r="B78" s="186"/>
      <c r="C78" s="196"/>
      <c r="D78" s="186"/>
      <c r="E78" s="186"/>
      <c r="F78" s="186"/>
      <c r="G78" s="186"/>
      <c r="H78" s="186"/>
      <c r="I78" s="186"/>
      <c r="J78" s="186"/>
      <c r="K78" s="186"/>
      <c r="L78" s="186"/>
      <c r="M78" s="175"/>
      <c r="N78" s="175"/>
      <c r="O78" s="175"/>
      <c r="P78" s="175"/>
      <c r="Q78" s="175"/>
    </row>
    <row r="79" spans="1:17" ht="20.25" customHeight="1" x14ac:dyDescent="0.9">
      <c r="A79" s="186"/>
      <c r="B79" s="186"/>
      <c r="C79" s="196"/>
      <c r="D79" s="186"/>
      <c r="E79" s="186"/>
      <c r="F79" s="186"/>
      <c r="G79" s="186"/>
      <c r="H79" s="186"/>
      <c r="I79" s="186"/>
      <c r="J79" s="186"/>
      <c r="K79" s="186"/>
      <c r="L79" s="186"/>
      <c r="M79" s="175"/>
      <c r="N79" s="175"/>
      <c r="O79" s="175"/>
      <c r="P79" s="175"/>
      <c r="Q79" s="175"/>
    </row>
    <row r="80" spans="1:17" ht="20.25" customHeight="1" x14ac:dyDescent="0.9">
      <c r="A80" s="186"/>
      <c r="B80" s="186"/>
      <c r="C80" s="196"/>
      <c r="D80" s="186"/>
      <c r="E80" s="186"/>
      <c r="F80" s="186"/>
      <c r="G80" s="186"/>
      <c r="H80" s="186"/>
      <c r="I80" s="186"/>
      <c r="J80" s="186"/>
      <c r="K80" s="186"/>
      <c r="L80" s="186"/>
      <c r="M80" s="175"/>
      <c r="N80" s="175"/>
      <c r="O80" s="175"/>
      <c r="P80" s="175"/>
      <c r="Q80" s="175"/>
    </row>
    <row r="81" spans="1:17" ht="20.25" customHeight="1" x14ac:dyDescent="0.9">
      <c r="A81" s="186"/>
      <c r="B81" s="186"/>
      <c r="C81" s="196"/>
      <c r="D81" s="186"/>
      <c r="E81" s="186"/>
      <c r="F81" s="186"/>
      <c r="G81" s="186"/>
      <c r="H81" s="186"/>
      <c r="I81" s="186"/>
      <c r="J81" s="186"/>
      <c r="K81" s="186"/>
      <c r="L81" s="186"/>
      <c r="M81" s="175"/>
      <c r="N81" s="175"/>
      <c r="O81" s="175"/>
      <c r="P81" s="175"/>
      <c r="Q81" s="175"/>
    </row>
    <row r="82" spans="1:17" ht="20.25" customHeight="1" x14ac:dyDescent="0.9">
      <c r="A82" s="186"/>
      <c r="B82" s="186"/>
      <c r="C82" s="196"/>
      <c r="D82" s="186"/>
      <c r="E82" s="186"/>
      <c r="F82" s="186"/>
      <c r="G82" s="186"/>
      <c r="H82" s="186"/>
      <c r="I82" s="186"/>
      <c r="J82" s="186"/>
      <c r="K82" s="186"/>
      <c r="L82" s="186"/>
      <c r="M82" s="175"/>
      <c r="N82" s="175"/>
      <c r="O82" s="175"/>
      <c r="P82" s="175"/>
      <c r="Q82" s="175"/>
    </row>
    <row r="83" spans="1:17" ht="20.25" customHeight="1" x14ac:dyDescent="0.9">
      <c r="A83" s="186"/>
      <c r="B83" s="186"/>
      <c r="C83" s="196"/>
      <c r="D83" s="186"/>
      <c r="E83" s="186"/>
      <c r="F83" s="186"/>
      <c r="G83" s="186"/>
      <c r="H83" s="186"/>
      <c r="I83" s="186"/>
      <c r="J83" s="186"/>
      <c r="K83" s="186"/>
      <c r="L83" s="186"/>
      <c r="M83" s="175"/>
      <c r="N83" s="175"/>
      <c r="O83" s="175"/>
      <c r="P83" s="175"/>
      <c r="Q83" s="175"/>
    </row>
    <row r="84" spans="1:17" ht="20.25" customHeight="1" x14ac:dyDescent="0.9">
      <c r="A84" s="186"/>
      <c r="B84" s="186"/>
      <c r="C84" s="196"/>
      <c r="D84" s="186"/>
      <c r="E84" s="186"/>
      <c r="F84" s="186"/>
      <c r="G84" s="186"/>
      <c r="H84" s="186"/>
      <c r="I84" s="186"/>
      <c r="J84" s="186"/>
      <c r="K84" s="186"/>
      <c r="L84" s="186"/>
      <c r="M84" s="175"/>
      <c r="N84" s="175"/>
      <c r="O84" s="175"/>
      <c r="P84" s="175"/>
      <c r="Q84" s="175"/>
    </row>
    <row r="85" spans="1:17" ht="20.25" customHeight="1" x14ac:dyDescent="0.9">
      <c r="A85" s="186"/>
      <c r="B85" s="186"/>
      <c r="C85" s="196"/>
      <c r="D85" s="186"/>
      <c r="E85" s="186"/>
      <c r="F85" s="186"/>
      <c r="G85" s="186"/>
      <c r="H85" s="186"/>
      <c r="I85" s="186"/>
      <c r="J85" s="186"/>
      <c r="K85" s="186"/>
      <c r="L85" s="186"/>
      <c r="M85" s="175"/>
      <c r="N85" s="175"/>
      <c r="O85" s="175"/>
      <c r="P85" s="175"/>
      <c r="Q85" s="175"/>
    </row>
    <row r="86" spans="1:17" ht="20.25" customHeight="1" x14ac:dyDescent="0.9">
      <c r="A86" s="186"/>
      <c r="B86" s="186"/>
      <c r="C86" s="196"/>
      <c r="D86" s="186"/>
      <c r="E86" s="186"/>
      <c r="F86" s="186"/>
      <c r="G86" s="186"/>
      <c r="H86" s="186"/>
      <c r="I86" s="186"/>
      <c r="J86" s="186"/>
      <c r="K86" s="186"/>
      <c r="L86" s="186"/>
      <c r="M86" s="175"/>
      <c r="N86" s="175"/>
      <c r="O86" s="175"/>
      <c r="P86" s="175"/>
      <c r="Q86" s="175"/>
    </row>
    <row r="87" spans="1:17" ht="20.25" customHeight="1" x14ac:dyDescent="0.9">
      <c r="A87" s="186"/>
      <c r="B87" s="186"/>
      <c r="C87" s="196"/>
      <c r="D87" s="186"/>
      <c r="E87" s="186"/>
      <c r="F87" s="186"/>
      <c r="G87" s="186"/>
      <c r="H87" s="186"/>
      <c r="I87" s="186"/>
      <c r="J87" s="186"/>
      <c r="K87" s="186"/>
      <c r="L87" s="186"/>
      <c r="M87" s="175"/>
      <c r="N87" s="175"/>
      <c r="O87" s="175"/>
      <c r="P87" s="175"/>
      <c r="Q87" s="175"/>
    </row>
    <row r="88" spans="1:17" ht="20.25" customHeight="1" x14ac:dyDescent="0.9">
      <c r="A88" s="186"/>
      <c r="B88" s="186"/>
      <c r="C88" s="196"/>
      <c r="D88" s="186"/>
      <c r="E88" s="186"/>
      <c r="F88" s="186"/>
      <c r="G88" s="186"/>
      <c r="H88" s="186"/>
      <c r="I88" s="186"/>
      <c r="J88" s="186"/>
      <c r="K88" s="186"/>
      <c r="L88" s="186"/>
      <c r="M88" s="175"/>
      <c r="N88" s="175"/>
      <c r="O88" s="175"/>
      <c r="P88" s="175"/>
      <c r="Q88" s="175"/>
    </row>
    <row r="89" spans="1:17" ht="20.25" customHeight="1" x14ac:dyDescent="0.9">
      <c r="A89" s="186"/>
      <c r="B89" s="186"/>
      <c r="C89" s="196"/>
      <c r="D89" s="186"/>
      <c r="E89" s="186"/>
      <c r="F89" s="186"/>
      <c r="G89" s="186"/>
      <c r="H89" s="186"/>
      <c r="I89" s="186"/>
      <c r="J89" s="186"/>
      <c r="K89" s="186"/>
      <c r="L89" s="186"/>
      <c r="M89" s="175"/>
      <c r="N89" s="175"/>
      <c r="O89" s="175"/>
      <c r="P89" s="175"/>
      <c r="Q89" s="175"/>
    </row>
    <row r="90" spans="1:17" ht="20.25" customHeight="1" x14ac:dyDescent="0.9">
      <c r="A90" s="186"/>
      <c r="B90" s="186"/>
      <c r="C90" s="196"/>
      <c r="D90" s="186"/>
      <c r="E90" s="186"/>
      <c r="F90" s="186"/>
      <c r="G90" s="186"/>
      <c r="H90" s="186"/>
      <c r="I90" s="186"/>
      <c r="J90" s="186"/>
      <c r="K90" s="186"/>
      <c r="L90" s="186"/>
      <c r="M90" s="175"/>
      <c r="N90" s="175"/>
      <c r="O90" s="175"/>
      <c r="P90" s="175"/>
      <c r="Q90" s="175"/>
    </row>
    <row r="91" spans="1:17" ht="20.25" customHeight="1" x14ac:dyDescent="0.9">
      <c r="A91" s="186"/>
      <c r="B91" s="186"/>
      <c r="C91" s="196"/>
      <c r="D91" s="186"/>
      <c r="E91" s="186"/>
      <c r="F91" s="186"/>
      <c r="G91" s="186"/>
      <c r="H91" s="186"/>
      <c r="I91" s="186"/>
      <c r="J91" s="186"/>
      <c r="K91" s="186"/>
      <c r="L91" s="186"/>
      <c r="M91" s="175"/>
      <c r="N91" s="175"/>
      <c r="O91" s="175"/>
      <c r="P91" s="175"/>
      <c r="Q91" s="175"/>
    </row>
    <row r="92" spans="1:17" ht="20.25" customHeight="1" x14ac:dyDescent="0.9">
      <c r="A92" s="186"/>
      <c r="B92" s="186"/>
      <c r="C92" s="196"/>
      <c r="D92" s="186"/>
      <c r="E92" s="186"/>
      <c r="F92" s="186"/>
      <c r="G92" s="186"/>
      <c r="H92" s="186"/>
      <c r="I92" s="186"/>
      <c r="J92" s="186"/>
      <c r="K92" s="186"/>
      <c r="L92" s="186"/>
      <c r="M92" s="175"/>
      <c r="N92" s="175"/>
      <c r="O92" s="175"/>
      <c r="P92" s="175"/>
      <c r="Q92" s="175"/>
    </row>
    <row r="93" spans="1:17" ht="20.25" customHeight="1" x14ac:dyDescent="0.9">
      <c r="A93" s="186"/>
      <c r="B93" s="186"/>
      <c r="C93" s="196"/>
      <c r="D93" s="186"/>
      <c r="E93" s="186"/>
      <c r="F93" s="186"/>
      <c r="G93" s="186"/>
      <c r="H93" s="186"/>
      <c r="I93" s="186"/>
      <c r="J93" s="186"/>
      <c r="K93" s="186"/>
      <c r="L93" s="186"/>
      <c r="M93" s="175"/>
      <c r="N93" s="175"/>
      <c r="O93" s="175"/>
      <c r="P93" s="175"/>
      <c r="Q93" s="175"/>
    </row>
    <row r="94" spans="1:17" ht="20.25" customHeight="1" x14ac:dyDescent="0.9">
      <c r="A94" s="186"/>
      <c r="B94" s="186"/>
      <c r="C94" s="196"/>
      <c r="D94" s="186"/>
      <c r="E94" s="186"/>
      <c r="F94" s="186"/>
      <c r="G94" s="186"/>
      <c r="H94" s="186"/>
      <c r="I94" s="186"/>
      <c r="J94" s="186"/>
      <c r="K94" s="186"/>
      <c r="L94" s="186"/>
      <c r="M94" s="175"/>
      <c r="N94" s="175"/>
      <c r="O94" s="175"/>
      <c r="P94" s="175"/>
      <c r="Q94" s="175"/>
    </row>
    <row r="95" spans="1:17" ht="20.25" customHeight="1" x14ac:dyDescent="0.9">
      <c r="A95" s="186"/>
      <c r="B95" s="186"/>
      <c r="C95" s="196"/>
      <c r="D95" s="186"/>
      <c r="E95" s="186"/>
      <c r="F95" s="186"/>
      <c r="G95" s="186"/>
      <c r="H95" s="186"/>
      <c r="I95" s="186"/>
      <c r="J95" s="186"/>
      <c r="K95" s="186"/>
      <c r="L95" s="186"/>
      <c r="M95" s="175"/>
      <c r="N95" s="175"/>
      <c r="O95" s="175"/>
      <c r="P95" s="175"/>
      <c r="Q95" s="175"/>
    </row>
    <row r="96" spans="1:17" ht="20.25" customHeight="1" x14ac:dyDescent="0.9">
      <c r="A96" s="186"/>
      <c r="B96" s="186"/>
      <c r="C96" s="196"/>
      <c r="D96" s="186"/>
      <c r="E96" s="186"/>
      <c r="F96" s="186"/>
      <c r="G96" s="186"/>
      <c r="H96" s="186"/>
      <c r="I96" s="186"/>
      <c r="J96" s="186"/>
      <c r="K96" s="186"/>
      <c r="L96" s="186"/>
      <c r="M96" s="175"/>
      <c r="N96" s="175"/>
      <c r="O96" s="175"/>
      <c r="P96" s="175"/>
      <c r="Q96" s="175"/>
    </row>
    <row r="97" spans="1:17" ht="20.25" customHeight="1" x14ac:dyDescent="0.9">
      <c r="A97" s="186"/>
      <c r="B97" s="186"/>
      <c r="C97" s="196"/>
      <c r="D97" s="186"/>
      <c r="E97" s="186"/>
      <c r="F97" s="186"/>
      <c r="G97" s="186"/>
      <c r="H97" s="186"/>
      <c r="I97" s="186"/>
      <c r="J97" s="186"/>
      <c r="K97" s="186"/>
      <c r="L97" s="186"/>
      <c r="M97" s="175"/>
      <c r="N97" s="175"/>
      <c r="O97" s="175"/>
      <c r="P97" s="175"/>
      <c r="Q97" s="175"/>
    </row>
    <row r="98" spans="1:17" ht="20.25" customHeight="1" x14ac:dyDescent="0.9">
      <c r="A98" s="186"/>
      <c r="B98" s="186"/>
      <c r="C98" s="186"/>
      <c r="D98" s="186"/>
      <c r="E98" s="186"/>
      <c r="F98" s="186"/>
      <c r="G98" s="186"/>
      <c r="H98" s="186"/>
      <c r="I98" s="186"/>
      <c r="J98" s="186"/>
      <c r="K98" s="186"/>
      <c r="L98" s="186"/>
      <c r="M98" s="175"/>
      <c r="N98" s="175"/>
      <c r="O98" s="175"/>
      <c r="P98" s="175"/>
      <c r="Q98" s="175"/>
    </row>
    <row r="99" spans="1:17" ht="20.25" customHeight="1" x14ac:dyDescent="0.9">
      <c r="A99" s="186"/>
      <c r="B99" s="186"/>
      <c r="C99" s="186"/>
      <c r="D99" s="186"/>
      <c r="E99" s="186"/>
      <c r="F99" s="186"/>
      <c r="G99" s="186"/>
      <c r="H99" s="186"/>
      <c r="I99" s="186"/>
      <c r="J99" s="186"/>
      <c r="K99" s="186"/>
      <c r="L99" s="186"/>
      <c r="M99" s="175"/>
      <c r="N99" s="175"/>
      <c r="O99" s="175"/>
      <c r="P99" s="175"/>
      <c r="Q99" s="175"/>
    </row>
    <row r="100" spans="1:17" ht="20.25" customHeight="1" x14ac:dyDescent="0.9">
      <c r="A100" s="186"/>
      <c r="B100" s="186"/>
      <c r="C100" s="186"/>
      <c r="D100" s="186"/>
      <c r="E100" s="186"/>
      <c r="F100" s="186"/>
      <c r="G100" s="186"/>
      <c r="H100" s="186"/>
      <c r="I100" s="186"/>
      <c r="J100" s="186"/>
      <c r="K100" s="186"/>
      <c r="L100" s="186"/>
      <c r="M100" s="175"/>
      <c r="N100" s="175"/>
      <c r="O100" s="175"/>
      <c r="P100" s="175"/>
      <c r="Q100" s="175"/>
    </row>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3E52B-323E-447E-AA12-5A44C34378A2}">
  <sheetPr>
    <tabColor rgb="FF92D050"/>
  </sheetPr>
  <dimension ref="A1:L17"/>
  <sheetViews>
    <sheetView topLeftCell="A7" workbookViewId="0">
      <selection activeCell="I17" sqref="I17"/>
    </sheetView>
  </sheetViews>
  <sheetFormatPr defaultColWidth="11.6328125" defaultRowHeight="14.5" x14ac:dyDescent="0.35"/>
  <cols>
    <col min="4" max="4" width="11.6328125" customWidth="1"/>
    <col min="5" max="5" width="15.81640625" customWidth="1"/>
    <col min="6" max="6" width="13.1796875" customWidth="1"/>
    <col min="8" max="8" width="18.81640625" customWidth="1"/>
    <col min="10" max="10" width="21.81640625" customWidth="1"/>
    <col min="11" max="11" width="18.81640625" customWidth="1"/>
    <col min="12" max="12" width="26" customWidth="1"/>
  </cols>
  <sheetData>
    <row r="1" spans="1:12" ht="20" x14ac:dyDescent="0.35">
      <c r="A1" s="331" t="s">
        <v>7</v>
      </c>
      <c r="B1" s="331"/>
      <c r="C1" s="331"/>
      <c r="D1" s="331"/>
      <c r="E1" s="331"/>
      <c r="F1" s="331"/>
      <c r="G1" s="331"/>
      <c r="H1" s="331"/>
      <c r="I1" s="331"/>
      <c r="J1" s="331"/>
      <c r="K1" s="331"/>
      <c r="L1" s="331"/>
    </row>
    <row r="2" spans="1:12" ht="20" x14ac:dyDescent="0.35">
      <c r="A2" s="331" t="s">
        <v>375</v>
      </c>
      <c r="B2" s="331"/>
      <c r="C2" s="331"/>
      <c r="D2" s="331"/>
      <c r="E2" s="331"/>
      <c r="F2" s="331"/>
      <c r="G2" s="331"/>
      <c r="H2" s="331"/>
      <c r="I2" s="331"/>
      <c r="J2" s="331"/>
      <c r="K2" s="331"/>
      <c r="L2" s="331"/>
    </row>
    <row r="3" spans="1:12" ht="20" x14ac:dyDescent="0.35">
      <c r="A3" s="12" t="s">
        <v>0</v>
      </c>
      <c r="B3" s="12" t="s">
        <v>1</v>
      </c>
      <c r="C3" s="12" t="s">
        <v>2</v>
      </c>
      <c r="D3" s="12" t="s">
        <v>3</v>
      </c>
      <c r="E3" s="12" t="s">
        <v>21</v>
      </c>
      <c r="F3" s="12" t="s">
        <v>549</v>
      </c>
      <c r="G3" s="12" t="s">
        <v>550</v>
      </c>
      <c r="H3" s="12" t="s">
        <v>560</v>
      </c>
      <c r="I3" s="12" t="s">
        <v>4</v>
      </c>
      <c r="J3" s="12" t="s">
        <v>181</v>
      </c>
      <c r="K3" s="12" t="s">
        <v>12</v>
      </c>
      <c r="L3" s="12" t="s">
        <v>6</v>
      </c>
    </row>
    <row r="4" spans="1:12" ht="20" x14ac:dyDescent="0.35">
      <c r="A4" s="2">
        <v>1</v>
      </c>
      <c r="B4" s="4" t="s">
        <v>321</v>
      </c>
      <c r="C4" s="2" t="s">
        <v>8</v>
      </c>
      <c r="D4" s="2" t="s">
        <v>26</v>
      </c>
      <c r="E4" s="2" t="s">
        <v>36</v>
      </c>
      <c r="F4" s="2" t="s">
        <v>593</v>
      </c>
      <c r="G4" s="2" t="s">
        <v>589</v>
      </c>
      <c r="H4" s="2" t="s">
        <v>587</v>
      </c>
      <c r="I4" s="2">
        <v>1</v>
      </c>
      <c r="J4" s="2" t="s">
        <v>10</v>
      </c>
      <c r="K4" s="2" t="s">
        <v>27</v>
      </c>
      <c r="L4" s="2" t="s">
        <v>22</v>
      </c>
    </row>
    <row r="5" spans="1:12" ht="20" x14ac:dyDescent="0.35">
      <c r="A5" s="2">
        <f>+A4+1</f>
        <v>2</v>
      </c>
      <c r="B5" s="4" t="s">
        <v>396</v>
      </c>
      <c r="C5" s="2" t="s">
        <v>57</v>
      </c>
      <c r="D5" s="2" t="s">
        <v>26</v>
      </c>
      <c r="E5" s="2" t="s">
        <v>36</v>
      </c>
      <c r="F5" s="2" t="s">
        <v>593</v>
      </c>
      <c r="G5" s="2" t="s">
        <v>589</v>
      </c>
      <c r="H5" s="2" t="s">
        <v>588</v>
      </c>
      <c r="I5" s="2">
        <v>1</v>
      </c>
      <c r="J5" s="2" t="s">
        <v>10</v>
      </c>
      <c r="K5" s="2" t="s">
        <v>27</v>
      </c>
      <c r="L5" s="2" t="s">
        <v>22</v>
      </c>
    </row>
    <row r="6" spans="1:12" ht="20" x14ac:dyDescent="0.35">
      <c r="A6" s="2">
        <f t="shared" ref="A6:A7" si="0">+A5+1</f>
        <v>3</v>
      </c>
      <c r="B6" s="4" t="s">
        <v>655</v>
      </c>
      <c r="C6" s="2" t="s">
        <v>8</v>
      </c>
      <c r="D6" s="2" t="s">
        <v>26</v>
      </c>
      <c r="E6" s="2" t="s">
        <v>36</v>
      </c>
      <c r="F6" s="2" t="s">
        <v>593</v>
      </c>
      <c r="G6" s="2" t="s">
        <v>589</v>
      </c>
      <c r="H6" s="2" t="s">
        <v>588</v>
      </c>
      <c r="I6" s="2">
        <v>1</v>
      </c>
      <c r="J6" s="2" t="s">
        <v>10</v>
      </c>
      <c r="K6" s="2" t="s">
        <v>27</v>
      </c>
      <c r="L6" s="2" t="s">
        <v>22</v>
      </c>
    </row>
    <row r="7" spans="1:12" ht="20" x14ac:dyDescent="0.35">
      <c r="A7" s="2">
        <f t="shared" si="0"/>
        <v>4</v>
      </c>
      <c r="B7" s="4" t="s">
        <v>548</v>
      </c>
      <c r="C7" s="2" t="s">
        <v>57</v>
      </c>
      <c r="D7" s="2" t="s">
        <v>26</v>
      </c>
      <c r="E7" s="2" t="s">
        <v>36</v>
      </c>
      <c r="F7" s="2" t="s">
        <v>593</v>
      </c>
      <c r="G7" s="2" t="s">
        <v>589</v>
      </c>
      <c r="H7" s="2" t="s">
        <v>588</v>
      </c>
      <c r="I7" s="2">
        <v>1</v>
      </c>
      <c r="J7" s="2" t="s">
        <v>10</v>
      </c>
      <c r="K7" s="2" t="s">
        <v>27</v>
      </c>
      <c r="L7" s="2" t="s">
        <v>22</v>
      </c>
    </row>
    <row r="8" spans="1:12" ht="20" x14ac:dyDescent="0.35">
      <c r="A8" s="2">
        <f t="shared" ref="A8:A9" si="1">+A7+1</f>
        <v>5</v>
      </c>
      <c r="B8" s="4" t="s">
        <v>656</v>
      </c>
      <c r="C8" s="2" t="s">
        <v>57</v>
      </c>
      <c r="D8" s="2" t="s">
        <v>26</v>
      </c>
      <c r="E8" s="2" t="s">
        <v>36</v>
      </c>
      <c r="F8" s="2" t="s">
        <v>593</v>
      </c>
      <c r="G8" s="2" t="s">
        <v>589</v>
      </c>
      <c r="H8" s="2" t="s">
        <v>588</v>
      </c>
      <c r="I8" s="2">
        <v>1</v>
      </c>
      <c r="J8" s="2" t="s">
        <v>10</v>
      </c>
      <c r="K8" s="2" t="s">
        <v>27</v>
      </c>
      <c r="L8" s="2" t="s">
        <v>22</v>
      </c>
    </row>
    <row r="9" spans="1:12" ht="20" x14ac:dyDescent="0.35">
      <c r="A9" s="2">
        <f t="shared" si="1"/>
        <v>6</v>
      </c>
      <c r="B9" s="4" t="s">
        <v>657</v>
      </c>
      <c r="C9" s="2" t="s">
        <v>8</v>
      </c>
      <c r="D9" s="2" t="s">
        <v>26</v>
      </c>
      <c r="E9" s="2" t="s">
        <v>36</v>
      </c>
      <c r="F9" s="2" t="s">
        <v>593</v>
      </c>
      <c r="G9" s="2" t="s">
        <v>589</v>
      </c>
      <c r="H9" s="2" t="s">
        <v>588</v>
      </c>
      <c r="I9" s="2">
        <v>1</v>
      </c>
      <c r="J9" s="2" t="s">
        <v>10</v>
      </c>
      <c r="K9" s="2" t="s">
        <v>27</v>
      </c>
      <c r="L9" s="2" t="s">
        <v>22</v>
      </c>
    </row>
    <row r="10" spans="1:12" ht="20" x14ac:dyDescent="0.35">
      <c r="A10" s="340" t="s">
        <v>625</v>
      </c>
      <c r="B10" s="341"/>
      <c r="C10" s="341"/>
      <c r="D10" s="341"/>
      <c r="E10" s="341"/>
      <c r="F10" s="341"/>
      <c r="G10" s="341"/>
      <c r="H10" s="342"/>
      <c r="I10" s="259">
        <f>SUM(I4:I9)</f>
        <v>6</v>
      </c>
      <c r="J10" s="2"/>
      <c r="K10" s="2"/>
      <c r="L10" s="2"/>
    </row>
    <row r="11" spans="1:12" ht="20" x14ac:dyDescent="0.35">
      <c r="A11" s="2">
        <f>+A9+1</f>
        <v>7</v>
      </c>
      <c r="B11" s="4" t="s">
        <v>105</v>
      </c>
      <c r="C11" s="2" t="s">
        <v>8</v>
      </c>
      <c r="D11" s="2" t="s">
        <v>26</v>
      </c>
      <c r="E11" s="2" t="s">
        <v>36</v>
      </c>
      <c r="F11" s="2" t="s">
        <v>593</v>
      </c>
      <c r="G11" s="2" t="s">
        <v>589</v>
      </c>
      <c r="H11" s="2" t="s">
        <v>588</v>
      </c>
      <c r="I11" s="2">
        <v>1</v>
      </c>
      <c r="J11" s="2" t="s">
        <v>10</v>
      </c>
      <c r="K11" s="2" t="s">
        <v>27</v>
      </c>
      <c r="L11" s="2" t="s">
        <v>64</v>
      </c>
    </row>
    <row r="12" spans="1:12" ht="20" x14ac:dyDescent="0.35">
      <c r="A12" s="2">
        <f>+A11+1</f>
        <v>8</v>
      </c>
      <c r="B12" s="4" t="s">
        <v>404</v>
      </c>
      <c r="C12" s="2" t="s">
        <v>8</v>
      </c>
      <c r="D12" s="2" t="s">
        <v>26</v>
      </c>
      <c r="E12" s="2" t="s">
        <v>36</v>
      </c>
      <c r="F12" s="2" t="s">
        <v>593</v>
      </c>
      <c r="G12" s="2" t="s">
        <v>589</v>
      </c>
      <c r="H12" s="2" t="s">
        <v>588</v>
      </c>
      <c r="I12" s="2">
        <v>1</v>
      </c>
      <c r="J12" s="2" t="s">
        <v>10</v>
      </c>
      <c r="K12" s="2" t="s">
        <v>27</v>
      </c>
      <c r="L12" s="2" t="s">
        <v>64</v>
      </c>
    </row>
    <row r="13" spans="1:12" ht="20" x14ac:dyDescent="0.35">
      <c r="A13" s="2">
        <f>+A12+1</f>
        <v>9</v>
      </c>
      <c r="B13" s="4" t="s">
        <v>68</v>
      </c>
      <c r="C13" s="2" t="s">
        <v>57</v>
      </c>
      <c r="D13" s="2" t="s">
        <v>26</v>
      </c>
      <c r="E13" s="2" t="s">
        <v>36</v>
      </c>
      <c r="F13" s="2" t="s">
        <v>593</v>
      </c>
      <c r="G13" s="2" t="s">
        <v>589</v>
      </c>
      <c r="H13" s="2" t="s">
        <v>588</v>
      </c>
      <c r="I13" s="2">
        <v>1</v>
      </c>
      <c r="J13" s="2" t="s">
        <v>10</v>
      </c>
      <c r="K13" s="2" t="s">
        <v>27</v>
      </c>
      <c r="L13" s="2" t="s">
        <v>64</v>
      </c>
    </row>
    <row r="14" spans="1:12" ht="20" x14ac:dyDescent="0.35">
      <c r="A14" s="2">
        <f>+A13+1</f>
        <v>10</v>
      </c>
      <c r="B14" s="4" t="s">
        <v>358</v>
      </c>
      <c r="C14" s="2" t="s">
        <v>57</v>
      </c>
      <c r="D14" s="2" t="s">
        <v>26</v>
      </c>
      <c r="E14" s="2" t="s">
        <v>36</v>
      </c>
      <c r="F14" s="2" t="s">
        <v>593</v>
      </c>
      <c r="G14" s="2" t="s">
        <v>589</v>
      </c>
      <c r="H14" s="2" t="s">
        <v>588</v>
      </c>
      <c r="I14" s="2">
        <v>1</v>
      </c>
      <c r="J14" s="2" t="s">
        <v>10</v>
      </c>
      <c r="K14" s="2" t="s">
        <v>27</v>
      </c>
      <c r="L14" s="2" t="s">
        <v>64</v>
      </c>
    </row>
    <row r="15" spans="1:12" ht="20" x14ac:dyDescent="0.35">
      <c r="A15" s="2">
        <f>+A14+1</f>
        <v>11</v>
      </c>
      <c r="B15" s="4" t="s">
        <v>355</v>
      </c>
      <c r="C15" s="2" t="s">
        <v>57</v>
      </c>
      <c r="D15" s="2" t="s">
        <v>26</v>
      </c>
      <c r="E15" s="2" t="s">
        <v>36</v>
      </c>
      <c r="F15" s="2" t="s">
        <v>593</v>
      </c>
      <c r="G15" s="2" t="s">
        <v>589</v>
      </c>
      <c r="H15" s="2" t="s">
        <v>588</v>
      </c>
      <c r="I15" s="2">
        <v>1</v>
      </c>
      <c r="J15" s="2" t="s">
        <v>10</v>
      </c>
      <c r="K15" s="2" t="s">
        <v>27</v>
      </c>
      <c r="L15" s="2" t="s">
        <v>64</v>
      </c>
    </row>
    <row r="16" spans="1:12" ht="20" x14ac:dyDescent="0.35">
      <c r="A16" s="2">
        <f>+A15+1</f>
        <v>12</v>
      </c>
      <c r="B16" s="4" t="s">
        <v>336</v>
      </c>
      <c r="C16" s="2" t="s">
        <v>57</v>
      </c>
      <c r="D16" s="2" t="s">
        <v>26</v>
      </c>
      <c r="E16" s="2" t="s">
        <v>36</v>
      </c>
      <c r="F16" s="2" t="s">
        <v>593</v>
      </c>
      <c r="G16" s="2" t="s">
        <v>589</v>
      </c>
      <c r="H16" s="2" t="s">
        <v>588</v>
      </c>
      <c r="I16" s="2">
        <v>1</v>
      </c>
      <c r="J16" s="2" t="s">
        <v>10</v>
      </c>
      <c r="K16" s="2" t="s">
        <v>27</v>
      </c>
      <c r="L16" s="2" t="s">
        <v>64</v>
      </c>
    </row>
    <row r="17" spans="1:12" ht="20" x14ac:dyDescent="0.35">
      <c r="A17" s="340" t="s">
        <v>625</v>
      </c>
      <c r="B17" s="341"/>
      <c r="C17" s="341"/>
      <c r="D17" s="341"/>
      <c r="E17" s="341"/>
      <c r="F17" s="341"/>
      <c r="G17" s="341"/>
      <c r="H17" s="342"/>
      <c r="I17" s="259">
        <f>SUM(I11:I16)</f>
        <v>6</v>
      </c>
      <c r="J17" s="2"/>
      <c r="K17" s="2"/>
      <c r="L17" s="2"/>
    </row>
  </sheetData>
  <mergeCells count="4">
    <mergeCell ref="A1:L1"/>
    <mergeCell ref="A2:L2"/>
    <mergeCell ref="A10:H10"/>
    <mergeCell ref="A17:H17"/>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6117F-CC0E-4DEC-AC33-BA6B0488F6CE}">
  <sheetPr>
    <tabColor rgb="FF92D050"/>
  </sheetPr>
  <dimension ref="A1:K62"/>
  <sheetViews>
    <sheetView topLeftCell="A52" zoomScale="75" workbookViewId="0">
      <selection activeCell="H62" sqref="H62"/>
    </sheetView>
  </sheetViews>
  <sheetFormatPr defaultRowHeight="14.5" x14ac:dyDescent="0.35"/>
  <cols>
    <col min="1" max="1" width="5.90625" customWidth="1"/>
    <col min="2" max="2" width="12.6328125" customWidth="1"/>
    <col min="3" max="3" width="10.36328125" customWidth="1"/>
    <col min="4" max="4" width="13.90625" customWidth="1"/>
    <col min="5" max="5" width="17.453125" bestFit="1" customWidth="1"/>
    <col min="6" max="6" width="16.81640625" customWidth="1"/>
    <col min="7" max="7" width="10.1796875" customWidth="1"/>
    <col min="8" max="8" width="6.54296875" customWidth="1"/>
    <col min="9" max="9" width="22.90625" customWidth="1"/>
    <col min="10" max="10" width="24.08984375" customWidth="1"/>
    <col min="11" max="11" width="14.453125" customWidth="1"/>
  </cols>
  <sheetData>
    <row r="1" spans="1:11" ht="20" x14ac:dyDescent="0.35">
      <c r="A1" s="3" t="s">
        <v>0</v>
      </c>
      <c r="B1" s="3" t="s">
        <v>1</v>
      </c>
      <c r="C1" s="3" t="s">
        <v>2</v>
      </c>
      <c r="D1" s="3" t="s">
        <v>3</v>
      </c>
      <c r="E1" s="3" t="s">
        <v>21</v>
      </c>
      <c r="F1" s="3" t="s">
        <v>550</v>
      </c>
      <c r="G1" s="3" t="s">
        <v>551</v>
      </c>
      <c r="H1" s="3" t="s">
        <v>4</v>
      </c>
      <c r="I1" s="3" t="s">
        <v>5</v>
      </c>
      <c r="J1" s="3" t="s">
        <v>12</v>
      </c>
      <c r="K1" s="3" t="s">
        <v>6</v>
      </c>
    </row>
    <row r="2" spans="1:11" ht="20" x14ac:dyDescent="0.35">
      <c r="A2" s="14">
        <v>1</v>
      </c>
      <c r="B2" s="36">
        <v>269800</v>
      </c>
      <c r="C2" s="14" t="s">
        <v>57</v>
      </c>
      <c r="D2" s="14" t="s">
        <v>208</v>
      </c>
      <c r="E2" s="14" t="s">
        <v>392</v>
      </c>
      <c r="F2" s="14" t="s">
        <v>596</v>
      </c>
      <c r="G2" s="14" t="s">
        <v>597</v>
      </c>
      <c r="H2" s="14">
        <v>1</v>
      </c>
      <c r="I2" s="14" t="s">
        <v>10</v>
      </c>
      <c r="J2" s="14" t="s">
        <v>595</v>
      </c>
      <c r="K2" s="14" t="s">
        <v>22</v>
      </c>
    </row>
    <row r="3" spans="1:11" ht="20" x14ac:dyDescent="0.35">
      <c r="A3" s="14">
        <f>+A2+1</f>
        <v>2</v>
      </c>
      <c r="B3" s="36">
        <v>270500</v>
      </c>
      <c r="C3" s="14" t="s">
        <v>8</v>
      </c>
      <c r="D3" s="14" t="s">
        <v>208</v>
      </c>
      <c r="E3" s="14" t="s">
        <v>392</v>
      </c>
      <c r="F3" s="14" t="s">
        <v>596</v>
      </c>
      <c r="G3" s="14" t="s">
        <v>597</v>
      </c>
      <c r="H3" s="14">
        <v>1</v>
      </c>
      <c r="I3" s="14" t="s">
        <v>10</v>
      </c>
      <c r="J3" s="14" t="s">
        <v>595</v>
      </c>
      <c r="K3" s="14" t="s">
        <v>22</v>
      </c>
    </row>
    <row r="4" spans="1:11" ht="20" x14ac:dyDescent="0.35">
      <c r="A4" s="14">
        <f>+A3+1</f>
        <v>3</v>
      </c>
      <c r="B4" s="36">
        <v>273870</v>
      </c>
      <c r="C4" s="14" t="s">
        <v>57</v>
      </c>
      <c r="D4" s="14" t="s">
        <v>208</v>
      </c>
      <c r="E4" s="14" t="s">
        <v>392</v>
      </c>
      <c r="F4" s="14" t="s">
        <v>596</v>
      </c>
      <c r="G4" s="14" t="s">
        <v>597</v>
      </c>
      <c r="H4" s="14">
        <v>1</v>
      </c>
      <c r="I4" s="14" t="s">
        <v>10</v>
      </c>
      <c r="J4" s="14" t="s">
        <v>595</v>
      </c>
      <c r="K4" s="14" t="s">
        <v>22</v>
      </c>
    </row>
    <row r="5" spans="1:11" ht="20" x14ac:dyDescent="0.35">
      <c r="A5" s="14">
        <f>+A4+1</f>
        <v>4</v>
      </c>
      <c r="B5" s="36">
        <v>274450</v>
      </c>
      <c r="C5" s="14" t="s">
        <v>8</v>
      </c>
      <c r="D5" s="14" t="s">
        <v>208</v>
      </c>
      <c r="E5" s="14" t="s">
        <v>392</v>
      </c>
      <c r="F5" s="14" t="s">
        <v>596</v>
      </c>
      <c r="G5" s="14" t="s">
        <v>597</v>
      </c>
      <c r="H5" s="14">
        <v>1</v>
      </c>
      <c r="I5" s="14" t="s">
        <v>10</v>
      </c>
      <c r="J5" s="14" t="s">
        <v>595</v>
      </c>
      <c r="K5" s="14" t="s">
        <v>22</v>
      </c>
    </row>
    <row r="6" spans="1:11" ht="20" x14ac:dyDescent="0.35">
      <c r="A6" s="14">
        <f>+A5+1</f>
        <v>5</v>
      </c>
      <c r="B6" s="36">
        <v>277370</v>
      </c>
      <c r="C6" s="14" t="s">
        <v>57</v>
      </c>
      <c r="D6" s="14" t="s">
        <v>208</v>
      </c>
      <c r="E6" s="14" t="s">
        <v>392</v>
      </c>
      <c r="F6" s="14" t="s">
        <v>596</v>
      </c>
      <c r="G6" s="14" t="s">
        <v>597</v>
      </c>
      <c r="H6" s="14">
        <v>1</v>
      </c>
      <c r="I6" s="14" t="s">
        <v>10</v>
      </c>
      <c r="J6" s="14" t="s">
        <v>595</v>
      </c>
      <c r="K6" s="14" t="s">
        <v>22</v>
      </c>
    </row>
    <row r="7" spans="1:11" ht="20" x14ac:dyDescent="0.35">
      <c r="A7" s="14">
        <f t="shared" ref="A7:A16" si="0">+A6+1</f>
        <v>6</v>
      </c>
      <c r="B7" s="36">
        <v>278150</v>
      </c>
      <c r="C7" s="14" t="s">
        <v>8</v>
      </c>
      <c r="D7" s="14" t="s">
        <v>208</v>
      </c>
      <c r="E7" s="14" t="s">
        <v>392</v>
      </c>
      <c r="F7" s="14" t="s">
        <v>596</v>
      </c>
      <c r="G7" s="14" t="s">
        <v>597</v>
      </c>
      <c r="H7" s="14">
        <v>1</v>
      </c>
      <c r="I7" s="14" t="s">
        <v>10</v>
      </c>
      <c r="J7" s="14" t="s">
        <v>595</v>
      </c>
      <c r="K7" s="14" t="s">
        <v>22</v>
      </c>
    </row>
    <row r="8" spans="1:11" ht="20" x14ac:dyDescent="0.35">
      <c r="A8" s="14">
        <f t="shared" si="0"/>
        <v>7</v>
      </c>
      <c r="B8" s="36">
        <v>282000</v>
      </c>
      <c r="C8" s="14" t="s">
        <v>57</v>
      </c>
      <c r="D8" s="14" t="s">
        <v>208</v>
      </c>
      <c r="E8" s="14" t="s">
        <v>392</v>
      </c>
      <c r="F8" s="14" t="s">
        <v>596</v>
      </c>
      <c r="G8" s="14" t="s">
        <v>597</v>
      </c>
      <c r="H8" s="14">
        <v>1</v>
      </c>
      <c r="I8" s="14" t="s">
        <v>10</v>
      </c>
      <c r="J8" s="14" t="s">
        <v>595</v>
      </c>
      <c r="K8" s="14" t="s">
        <v>22</v>
      </c>
    </row>
    <row r="9" spans="1:11" ht="20" x14ac:dyDescent="0.35">
      <c r="A9" s="14">
        <f t="shared" si="0"/>
        <v>8</v>
      </c>
      <c r="B9" s="36">
        <v>282800</v>
      </c>
      <c r="C9" s="14" t="s">
        <v>8</v>
      </c>
      <c r="D9" s="14" t="s">
        <v>208</v>
      </c>
      <c r="E9" s="14" t="s">
        <v>392</v>
      </c>
      <c r="F9" s="14" t="s">
        <v>596</v>
      </c>
      <c r="G9" s="14" t="s">
        <v>597</v>
      </c>
      <c r="H9" s="14">
        <v>1</v>
      </c>
      <c r="I9" s="14" t="s">
        <v>10</v>
      </c>
      <c r="J9" s="14" t="s">
        <v>595</v>
      </c>
      <c r="K9" s="14" t="s">
        <v>22</v>
      </c>
    </row>
    <row r="10" spans="1:11" ht="20" x14ac:dyDescent="0.35">
      <c r="A10" s="14">
        <f t="shared" si="0"/>
        <v>9</v>
      </c>
      <c r="B10" s="36">
        <v>287800</v>
      </c>
      <c r="C10" s="14" t="s">
        <v>57</v>
      </c>
      <c r="D10" s="14" t="s">
        <v>208</v>
      </c>
      <c r="E10" s="14" t="s">
        <v>392</v>
      </c>
      <c r="F10" s="14" t="s">
        <v>596</v>
      </c>
      <c r="G10" s="14" t="s">
        <v>597</v>
      </c>
      <c r="H10" s="14">
        <v>1</v>
      </c>
      <c r="I10" s="14" t="s">
        <v>10</v>
      </c>
      <c r="J10" s="14" t="s">
        <v>595</v>
      </c>
      <c r="K10" s="14" t="s">
        <v>22</v>
      </c>
    </row>
    <row r="11" spans="1:11" ht="20" x14ac:dyDescent="0.35">
      <c r="A11" s="14">
        <f t="shared" si="0"/>
        <v>10</v>
      </c>
      <c r="B11" s="36">
        <v>288650</v>
      </c>
      <c r="C11" s="14" t="s">
        <v>8</v>
      </c>
      <c r="D11" s="14" t="s">
        <v>208</v>
      </c>
      <c r="E11" s="14" t="s">
        <v>392</v>
      </c>
      <c r="F11" s="14" t="s">
        <v>596</v>
      </c>
      <c r="G11" s="14" t="s">
        <v>597</v>
      </c>
      <c r="H11" s="14">
        <v>1</v>
      </c>
      <c r="I11" s="14" t="s">
        <v>10</v>
      </c>
      <c r="J11" s="14" t="s">
        <v>595</v>
      </c>
      <c r="K11" s="14" t="s">
        <v>22</v>
      </c>
    </row>
    <row r="12" spans="1:11" ht="20" x14ac:dyDescent="0.35">
      <c r="A12" s="14">
        <f t="shared" si="0"/>
        <v>11</v>
      </c>
      <c r="B12" s="36">
        <v>290100</v>
      </c>
      <c r="C12" s="14" t="s">
        <v>57</v>
      </c>
      <c r="D12" s="14" t="s">
        <v>208</v>
      </c>
      <c r="E12" s="14" t="s">
        <v>392</v>
      </c>
      <c r="F12" s="14" t="s">
        <v>596</v>
      </c>
      <c r="G12" s="14" t="s">
        <v>597</v>
      </c>
      <c r="H12" s="14">
        <v>1</v>
      </c>
      <c r="I12" s="14" t="s">
        <v>10</v>
      </c>
      <c r="J12" s="14" t="s">
        <v>595</v>
      </c>
      <c r="K12" s="14" t="s">
        <v>22</v>
      </c>
    </row>
    <row r="13" spans="1:11" ht="20" x14ac:dyDescent="0.35">
      <c r="A13" s="14">
        <f t="shared" si="0"/>
        <v>12</v>
      </c>
      <c r="B13" s="36">
        <v>291300</v>
      </c>
      <c r="C13" s="14" t="s">
        <v>8</v>
      </c>
      <c r="D13" s="14" t="s">
        <v>208</v>
      </c>
      <c r="E13" s="14" t="s">
        <v>392</v>
      </c>
      <c r="F13" s="14" t="s">
        <v>596</v>
      </c>
      <c r="G13" s="14" t="s">
        <v>597</v>
      </c>
      <c r="H13" s="14">
        <v>1</v>
      </c>
      <c r="I13" s="14" t="s">
        <v>10</v>
      </c>
      <c r="J13" s="14" t="s">
        <v>595</v>
      </c>
      <c r="K13" s="14" t="s">
        <v>22</v>
      </c>
    </row>
    <row r="14" spans="1:11" ht="20" x14ac:dyDescent="0.35">
      <c r="A14" s="14">
        <f t="shared" si="0"/>
        <v>13</v>
      </c>
      <c r="B14" s="36">
        <v>294950</v>
      </c>
      <c r="C14" s="14" t="s">
        <v>57</v>
      </c>
      <c r="D14" s="14" t="s">
        <v>208</v>
      </c>
      <c r="E14" s="14" t="s">
        <v>392</v>
      </c>
      <c r="F14" s="14" t="s">
        <v>596</v>
      </c>
      <c r="G14" s="14" t="s">
        <v>597</v>
      </c>
      <c r="H14" s="14">
        <v>1</v>
      </c>
      <c r="I14" s="14" t="s">
        <v>10</v>
      </c>
      <c r="J14" s="14" t="s">
        <v>595</v>
      </c>
      <c r="K14" s="14" t="s">
        <v>22</v>
      </c>
    </row>
    <row r="15" spans="1:11" ht="20" x14ac:dyDescent="0.35">
      <c r="A15" s="14">
        <f t="shared" si="0"/>
        <v>14</v>
      </c>
      <c r="B15" s="36">
        <v>295800</v>
      </c>
      <c r="C15" s="14" t="s">
        <v>8</v>
      </c>
      <c r="D15" s="14" t="s">
        <v>208</v>
      </c>
      <c r="E15" s="14" t="s">
        <v>392</v>
      </c>
      <c r="F15" s="14" t="s">
        <v>596</v>
      </c>
      <c r="G15" s="14" t="s">
        <v>597</v>
      </c>
      <c r="H15" s="14">
        <v>1</v>
      </c>
      <c r="I15" s="14" t="s">
        <v>10</v>
      </c>
      <c r="J15" s="14" t="s">
        <v>595</v>
      </c>
      <c r="K15" s="14" t="s">
        <v>22</v>
      </c>
    </row>
    <row r="16" spans="1:11" ht="20" x14ac:dyDescent="0.35">
      <c r="A16" s="14">
        <f t="shared" si="0"/>
        <v>15</v>
      </c>
      <c r="B16" s="36">
        <v>303270</v>
      </c>
      <c r="C16" s="14" t="s">
        <v>57</v>
      </c>
      <c r="D16" s="14" t="s">
        <v>208</v>
      </c>
      <c r="E16" s="14" t="s">
        <v>392</v>
      </c>
      <c r="F16" s="14" t="s">
        <v>596</v>
      </c>
      <c r="G16" s="14" t="s">
        <v>597</v>
      </c>
      <c r="H16" s="14">
        <v>1</v>
      </c>
      <c r="I16" s="14" t="s">
        <v>10</v>
      </c>
      <c r="J16" s="14" t="s">
        <v>595</v>
      </c>
      <c r="K16" s="14" t="s">
        <v>22</v>
      </c>
    </row>
    <row r="17" spans="1:11" ht="20" x14ac:dyDescent="0.35">
      <c r="A17" s="14">
        <f t="shared" ref="A17:A50" si="1">+A16+1</f>
        <v>16</v>
      </c>
      <c r="B17" s="36">
        <v>303950</v>
      </c>
      <c r="C17" s="14" t="s">
        <v>8</v>
      </c>
      <c r="D17" s="14" t="s">
        <v>208</v>
      </c>
      <c r="E17" s="14" t="s">
        <v>392</v>
      </c>
      <c r="F17" s="14" t="s">
        <v>596</v>
      </c>
      <c r="G17" s="14" t="s">
        <v>597</v>
      </c>
      <c r="H17" s="14">
        <v>1</v>
      </c>
      <c r="I17" s="14" t="s">
        <v>10</v>
      </c>
      <c r="J17" s="14" t="s">
        <v>595</v>
      </c>
      <c r="K17" s="14" t="s">
        <v>22</v>
      </c>
    </row>
    <row r="18" spans="1:11" ht="20" x14ac:dyDescent="0.35">
      <c r="A18" s="14">
        <f t="shared" si="1"/>
        <v>17</v>
      </c>
      <c r="B18" s="36">
        <v>305000</v>
      </c>
      <c r="C18" s="14" t="s">
        <v>57</v>
      </c>
      <c r="D18" s="14" t="s">
        <v>208</v>
      </c>
      <c r="E18" s="14" t="s">
        <v>392</v>
      </c>
      <c r="F18" s="14" t="s">
        <v>596</v>
      </c>
      <c r="G18" s="14" t="s">
        <v>597</v>
      </c>
      <c r="H18" s="14">
        <v>1</v>
      </c>
      <c r="I18" s="14" t="s">
        <v>10</v>
      </c>
      <c r="J18" s="14" t="s">
        <v>595</v>
      </c>
      <c r="K18" s="14" t="s">
        <v>22</v>
      </c>
    </row>
    <row r="19" spans="1:11" ht="20" x14ac:dyDescent="0.35">
      <c r="A19" s="14">
        <f t="shared" si="1"/>
        <v>18</v>
      </c>
      <c r="B19" s="36">
        <v>305870</v>
      </c>
      <c r="C19" s="14" t="s">
        <v>8</v>
      </c>
      <c r="D19" s="14" t="s">
        <v>208</v>
      </c>
      <c r="E19" s="14" t="s">
        <v>392</v>
      </c>
      <c r="F19" s="14" t="s">
        <v>596</v>
      </c>
      <c r="G19" s="14" t="s">
        <v>597</v>
      </c>
      <c r="H19" s="14">
        <v>1</v>
      </c>
      <c r="I19" s="14" t="s">
        <v>10</v>
      </c>
      <c r="J19" s="14" t="s">
        <v>595</v>
      </c>
      <c r="K19" s="14" t="s">
        <v>22</v>
      </c>
    </row>
    <row r="20" spans="1:11" ht="20" x14ac:dyDescent="0.35">
      <c r="A20" s="14">
        <f t="shared" si="1"/>
        <v>19</v>
      </c>
      <c r="B20" s="36">
        <v>314250</v>
      </c>
      <c r="C20" s="14" t="s">
        <v>57</v>
      </c>
      <c r="D20" s="14" t="s">
        <v>208</v>
      </c>
      <c r="E20" s="14" t="s">
        <v>392</v>
      </c>
      <c r="F20" s="14" t="s">
        <v>596</v>
      </c>
      <c r="G20" s="14" t="s">
        <v>597</v>
      </c>
      <c r="H20" s="14">
        <v>1</v>
      </c>
      <c r="I20" s="14" t="s">
        <v>10</v>
      </c>
      <c r="J20" s="14" t="s">
        <v>595</v>
      </c>
      <c r="K20" s="14" t="s">
        <v>22</v>
      </c>
    </row>
    <row r="21" spans="1:11" ht="20" x14ac:dyDescent="0.35">
      <c r="A21" s="14">
        <f t="shared" si="1"/>
        <v>20</v>
      </c>
      <c r="B21" s="36">
        <v>314980</v>
      </c>
      <c r="C21" s="14" t="s">
        <v>8</v>
      </c>
      <c r="D21" s="14" t="s">
        <v>208</v>
      </c>
      <c r="E21" s="14" t="s">
        <v>392</v>
      </c>
      <c r="F21" s="14" t="s">
        <v>596</v>
      </c>
      <c r="G21" s="14" t="s">
        <v>597</v>
      </c>
      <c r="H21" s="14">
        <v>1</v>
      </c>
      <c r="I21" s="14" t="s">
        <v>10</v>
      </c>
      <c r="J21" s="14" t="s">
        <v>595</v>
      </c>
      <c r="K21" s="14" t="s">
        <v>22</v>
      </c>
    </row>
    <row r="22" spans="1:11" ht="20" x14ac:dyDescent="0.35">
      <c r="A22" s="14">
        <f t="shared" si="1"/>
        <v>21</v>
      </c>
      <c r="B22" s="36">
        <v>315340</v>
      </c>
      <c r="C22" s="14" t="s">
        <v>57</v>
      </c>
      <c r="D22" s="14" t="s">
        <v>208</v>
      </c>
      <c r="E22" s="14" t="s">
        <v>392</v>
      </c>
      <c r="F22" s="14" t="s">
        <v>596</v>
      </c>
      <c r="G22" s="14" t="s">
        <v>597</v>
      </c>
      <c r="H22" s="14">
        <v>1</v>
      </c>
      <c r="I22" s="14" t="s">
        <v>10</v>
      </c>
      <c r="J22" s="14" t="s">
        <v>595</v>
      </c>
      <c r="K22" s="14" t="s">
        <v>22</v>
      </c>
    </row>
    <row r="23" spans="1:11" ht="20" x14ac:dyDescent="0.35">
      <c r="A23" s="14">
        <f t="shared" si="1"/>
        <v>22</v>
      </c>
      <c r="B23" s="36">
        <v>316070</v>
      </c>
      <c r="C23" s="14" t="s">
        <v>8</v>
      </c>
      <c r="D23" s="14" t="s">
        <v>208</v>
      </c>
      <c r="E23" s="14" t="s">
        <v>392</v>
      </c>
      <c r="F23" s="14" t="s">
        <v>596</v>
      </c>
      <c r="G23" s="14" t="s">
        <v>597</v>
      </c>
      <c r="H23" s="14">
        <v>1</v>
      </c>
      <c r="I23" s="14" t="s">
        <v>10</v>
      </c>
      <c r="J23" s="14" t="s">
        <v>595</v>
      </c>
      <c r="K23" s="14" t="s">
        <v>22</v>
      </c>
    </row>
    <row r="24" spans="1:11" ht="20" x14ac:dyDescent="0.35">
      <c r="A24" s="14">
        <f t="shared" si="1"/>
        <v>23</v>
      </c>
      <c r="B24" s="36">
        <v>323850</v>
      </c>
      <c r="C24" s="14" t="s">
        <v>57</v>
      </c>
      <c r="D24" s="14" t="s">
        <v>208</v>
      </c>
      <c r="E24" s="14" t="s">
        <v>392</v>
      </c>
      <c r="F24" s="14" t="s">
        <v>596</v>
      </c>
      <c r="G24" s="14" t="s">
        <v>597</v>
      </c>
      <c r="H24" s="14">
        <v>1</v>
      </c>
      <c r="I24" s="14" t="s">
        <v>10</v>
      </c>
      <c r="J24" s="14" t="s">
        <v>595</v>
      </c>
      <c r="K24" s="14" t="s">
        <v>22</v>
      </c>
    </row>
    <row r="25" spans="1:11" ht="20" x14ac:dyDescent="0.35">
      <c r="A25" s="14">
        <f t="shared" si="1"/>
        <v>24</v>
      </c>
      <c r="B25" s="36">
        <v>324800</v>
      </c>
      <c r="C25" s="14" t="s">
        <v>8</v>
      </c>
      <c r="D25" s="14" t="s">
        <v>208</v>
      </c>
      <c r="E25" s="14" t="s">
        <v>392</v>
      </c>
      <c r="F25" s="14" t="s">
        <v>596</v>
      </c>
      <c r="G25" s="14" t="s">
        <v>597</v>
      </c>
      <c r="H25" s="14">
        <v>1</v>
      </c>
      <c r="I25" s="14" t="s">
        <v>10</v>
      </c>
      <c r="J25" s="14" t="s">
        <v>595</v>
      </c>
      <c r="K25" s="14" t="s">
        <v>22</v>
      </c>
    </row>
    <row r="26" spans="1:11" ht="20" x14ac:dyDescent="0.35">
      <c r="A26" s="14">
        <f t="shared" si="1"/>
        <v>25</v>
      </c>
      <c r="B26" s="36">
        <v>325200</v>
      </c>
      <c r="C26" s="14" t="s">
        <v>57</v>
      </c>
      <c r="D26" s="14" t="s">
        <v>208</v>
      </c>
      <c r="E26" s="14" t="s">
        <v>392</v>
      </c>
      <c r="F26" s="14" t="s">
        <v>596</v>
      </c>
      <c r="G26" s="14" t="s">
        <v>597</v>
      </c>
      <c r="H26" s="14">
        <v>1</v>
      </c>
      <c r="I26" s="14" t="s">
        <v>10</v>
      </c>
      <c r="J26" s="14" t="s">
        <v>595</v>
      </c>
      <c r="K26" s="14" t="s">
        <v>22</v>
      </c>
    </row>
    <row r="27" spans="1:11" ht="20" x14ac:dyDescent="0.35">
      <c r="A27" s="14">
        <f t="shared" si="1"/>
        <v>26</v>
      </c>
      <c r="B27" s="36">
        <v>325950</v>
      </c>
      <c r="C27" s="14" t="s">
        <v>8</v>
      </c>
      <c r="D27" s="14" t="s">
        <v>208</v>
      </c>
      <c r="E27" s="14" t="s">
        <v>392</v>
      </c>
      <c r="F27" s="14" t="s">
        <v>596</v>
      </c>
      <c r="G27" s="14" t="s">
        <v>597</v>
      </c>
      <c r="H27" s="14">
        <v>1</v>
      </c>
      <c r="I27" s="14" t="s">
        <v>10</v>
      </c>
      <c r="J27" s="14" t="s">
        <v>595</v>
      </c>
      <c r="K27" s="14" t="s">
        <v>22</v>
      </c>
    </row>
    <row r="28" spans="1:11" ht="20" x14ac:dyDescent="0.35">
      <c r="A28" s="14">
        <f t="shared" si="1"/>
        <v>27</v>
      </c>
      <c r="B28" s="36">
        <v>329140</v>
      </c>
      <c r="C28" s="14" t="s">
        <v>57</v>
      </c>
      <c r="D28" s="14" t="s">
        <v>208</v>
      </c>
      <c r="E28" s="14" t="s">
        <v>392</v>
      </c>
      <c r="F28" s="14" t="s">
        <v>596</v>
      </c>
      <c r="G28" s="14" t="s">
        <v>597</v>
      </c>
      <c r="H28" s="14">
        <v>1</v>
      </c>
      <c r="I28" s="14" t="s">
        <v>10</v>
      </c>
      <c r="J28" s="14" t="s">
        <v>595</v>
      </c>
      <c r="K28" s="14" t="s">
        <v>22</v>
      </c>
    </row>
    <row r="29" spans="1:11" ht="20" x14ac:dyDescent="0.35">
      <c r="A29" s="14">
        <f t="shared" si="1"/>
        <v>28</v>
      </c>
      <c r="B29" s="36">
        <v>330030</v>
      </c>
      <c r="C29" s="14" t="s">
        <v>8</v>
      </c>
      <c r="D29" s="14" t="s">
        <v>208</v>
      </c>
      <c r="E29" s="14" t="s">
        <v>392</v>
      </c>
      <c r="F29" s="14" t="s">
        <v>596</v>
      </c>
      <c r="G29" s="14" t="s">
        <v>597</v>
      </c>
      <c r="H29" s="14">
        <v>1</v>
      </c>
      <c r="I29" s="14" t="s">
        <v>10</v>
      </c>
      <c r="J29" s="14" t="s">
        <v>595</v>
      </c>
      <c r="K29" s="14" t="s">
        <v>22</v>
      </c>
    </row>
    <row r="30" spans="1:11" ht="20" x14ac:dyDescent="0.35">
      <c r="A30" s="14">
        <f t="shared" si="1"/>
        <v>29</v>
      </c>
      <c r="B30" s="36">
        <v>331500</v>
      </c>
      <c r="C30" s="14" t="s">
        <v>57</v>
      </c>
      <c r="D30" s="14" t="s">
        <v>208</v>
      </c>
      <c r="E30" s="14" t="s">
        <v>392</v>
      </c>
      <c r="F30" s="14" t="s">
        <v>596</v>
      </c>
      <c r="G30" s="14" t="s">
        <v>597</v>
      </c>
      <c r="H30" s="14">
        <v>1</v>
      </c>
      <c r="I30" s="14" t="s">
        <v>10</v>
      </c>
      <c r="J30" s="14" t="s">
        <v>595</v>
      </c>
      <c r="K30" s="14" t="s">
        <v>22</v>
      </c>
    </row>
    <row r="31" spans="1:11" ht="20" x14ac:dyDescent="0.35">
      <c r="A31" s="14">
        <f t="shared" si="1"/>
        <v>30</v>
      </c>
      <c r="B31" s="36">
        <v>333850</v>
      </c>
      <c r="C31" s="14" t="s">
        <v>57</v>
      </c>
      <c r="D31" s="14" t="s">
        <v>208</v>
      </c>
      <c r="E31" s="14" t="s">
        <v>392</v>
      </c>
      <c r="F31" s="14" t="s">
        <v>596</v>
      </c>
      <c r="G31" s="14" t="s">
        <v>597</v>
      </c>
      <c r="H31" s="14">
        <v>1</v>
      </c>
      <c r="I31" s="14" t="s">
        <v>10</v>
      </c>
      <c r="J31" s="14" t="s">
        <v>595</v>
      </c>
      <c r="K31" s="14" t="s">
        <v>22</v>
      </c>
    </row>
    <row r="32" spans="1:11" ht="20" x14ac:dyDescent="0.35">
      <c r="A32" s="14">
        <f t="shared" si="1"/>
        <v>31</v>
      </c>
      <c r="B32" s="36">
        <v>334850</v>
      </c>
      <c r="C32" s="14" t="s">
        <v>8</v>
      </c>
      <c r="D32" s="14" t="s">
        <v>208</v>
      </c>
      <c r="E32" s="14" t="s">
        <v>392</v>
      </c>
      <c r="F32" s="14" t="s">
        <v>596</v>
      </c>
      <c r="G32" s="14" t="s">
        <v>597</v>
      </c>
      <c r="H32" s="14">
        <v>1</v>
      </c>
      <c r="I32" s="14" t="s">
        <v>10</v>
      </c>
      <c r="J32" s="14" t="s">
        <v>595</v>
      </c>
      <c r="K32" s="14" t="s">
        <v>22</v>
      </c>
    </row>
    <row r="33" spans="1:11" ht="20" x14ac:dyDescent="0.35">
      <c r="A33" s="14">
        <f t="shared" si="1"/>
        <v>32</v>
      </c>
      <c r="B33" s="36">
        <v>336200</v>
      </c>
      <c r="C33" s="14" t="s">
        <v>57</v>
      </c>
      <c r="D33" s="14" t="s">
        <v>208</v>
      </c>
      <c r="E33" s="14" t="s">
        <v>392</v>
      </c>
      <c r="F33" s="14" t="s">
        <v>596</v>
      </c>
      <c r="G33" s="14" t="s">
        <v>597</v>
      </c>
      <c r="H33" s="14">
        <v>1</v>
      </c>
      <c r="I33" s="14" t="s">
        <v>10</v>
      </c>
      <c r="J33" s="14" t="s">
        <v>595</v>
      </c>
      <c r="K33" s="14" t="s">
        <v>22</v>
      </c>
    </row>
    <row r="34" spans="1:11" ht="20" x14ac:dyDescent="0.35">
      <c r="A34" s="14">
        <f t="shared" si="1"/>
        <v>33</v>
      </c>
      <c r="B34" s="36">
        <v>357680</v>
      </c>
      <c r="C34" s="14" t="s">
        <v>57</v>
      </c>
      <c r="D34" s="14" t="s">
        <v>208</v>
      </c>
      <c r="E34" s="14" t="s">
        <v>392</v>
      </c>
      <c r="F34" s="14" t="s">
        <v>596</v>
      </c>
      <c r="G34" s="14" t="s">
        <v>597</v>
      </c>
      <c r="H34" s="14">
        <v>1</v>
      </c>
      <c r="I34" s="14" t="s">
        <v>10</v>
      </c>
      <c r="J34" s="14" t="s">
        <v>595</v>
      </c>
      <c r="K34" s="14" t="s">
        <v>22</v>
      </c>
    </row>
    <row r="35" spans="1:11" ht="20" x14ac:dyDescent="0.35">
      <c r="A35" s="14">
        <f t="shared" si="1"/>
        <v>34</v>
      </c>
      <c r="B35" s="36">
        <v>358430</v>
      </c>
      <c r="C35" s="14" t="s">
        <v>8</v>
      </c>
      <c r="D35" s="14" t="s">
        <v>208</v>
      </c>
      <c r="E35" s="14" t="s">
        <v>392</v>
      </c>
      <c r="F35" s="14" t="s">
        <v>596</v>
      </c>
      <c r="G35" s="14" t="s">
        <v>597</v>
      </c>
      <c r="H35" s="14">
        <v>1</v>
      </c>
      <c r="I35" s="14" t="s">
        <v>10</v>
      </c>
      <c r="J35" s="14" t="s">
        <v>595</v>
      </c>
      <c r="K35" s="14" t="s">
        <v>22</v>
      </c>
    </row>
    <row r="36" spans="1:11" ht="20" x14ac:dyDescent="0.35">
      <c r="A36" s="14">
        <f t="shared" si="1"/>
        <v>35</v>
      </c>
      <c r="B36" s="36">
        <v>361130</v>
      </c>
      <c r="C36" s="14" t="s">
        <v>57</v>
      </c>
      <c r="D36" s="14" t="s">
        <v>208</v>
      </c>
      <c r="E36" s="14" t="s">
        <v>392</v>
      </c>
      <c r="F36" s="14" t="s">
        <v>596</v>
      </c>
      <c r="G36" s="14" t="s">
        <v>597</v>
      </c>
      <c r="H36" s="14">
        <v>1</v>
      </c>
      <c r="I36" s="14" t="s">
        <v>10</v>
      </c>
      <c r="J36" s="14" t="s">
        <v>595</v>
      </c>
      <c r="K36" s="14" t="s">
        <v>22</v>
      </c>
    </row>
    <row r="37" spans="1:11" ht="20" x14ac:dyDescent="0.35">
      <c r="A37" s="14">
        <f t="shared" si="1"/>
        <v>36</v>
      </c>
      <c r="B37" s="36">
        <v>361930</v>
      </c>
      <c r="C37" s="14" t="s">
        <v>8</v>
      </c>
      <c r="D37" s="14" t="s">
        <v>208</v>
      </c>
      <c r="E37" s="14" t="s">
        <v>392</v>
      </c>
      <c r="F37" s="14" t="s">
        <v>596</v>
      </c>
      <c r="G37" s="14" t="s">
        <v>597</v>
      </c>
      <c r="H37" s="14">
        <v>1</v>
      </c>
      <c r="I37" s="14" t="s">
        <v>10</v>
      </c>
      <c r="J37" s="14" t="s">
        <v>595</v>
      </c>
      <c r="K37" s="14" t="s">
        <v>22</v>
      </c>
    </row>
    <row r="38" spans="1:11" ht="20" x14ac:dyDescent="0.35">
      <c r="A38" s="14">
        <f t="shared" si="1"/>
        <v>37</v>
      </c>
      <c r="B38" s="36">
        <v>364100</v>
      </c>
      <c r="C38" s="14" t="s">
        <v>8</v>
      </c>
      <c r="D38" s="14" t="s">
        <v>208</v>
      </c>
      <c r="E38" s="14" t="s">
        <v>392</v>
      </c>
      <c r="F38" s="14" t="s">
        <v>596</v>
      </c>
      <c r="G38" s="14" t="s">
        <v>597</v>
      </c>
      <c r="H38" s="14">
        <v>1</v>
      </c>
      <c r="I38" s="14" t="s">
        <v>10</v>
      </c>
      <c r="J38" s="14" t="s">
        <v>595</v>
      </c>
      <c r="K38" s="14" t="s">
        <v>22</v>
      </c>
    </row>
    <row r="39" spans="1:11" ht="20" x14ac:dyDescent="0.35">
      <c r="A39" s="14">
        <f t="shared" si="1"/>
        <v>38</v>
      </c>
      <c r="B39" s="36">
        <v>365100</v>
      </c>
      <c r="C39" s="14" t="s">
        <v>57</v>
      </c>
      <c r="D39" s="14" t="s">
        <v>208</v>
      </c>
      <c r="E39" s="14" t="s">
        <v>392</v>
      </c>
      <c r="F39" s="14" t="s">
        <v>596</v>
      </c>
      <c r="G39" s="14" t="s">
        <v>597</v>
      </c>
      <c r="H39" s="14">
        <v>1</v>
      </c>
      <c r="I39" s="14" t="s">
        <v>10</v>
      </c>
      <c r="J39" s="14" t="s">
        <v>595</v>
      </c>
      <c r="K39" s="14" t="s">
        <v>22</v>
      </c>
    </row>
    <row r="40" spans="1:11" ht="20" x14ac:dyDescent="0.35">
      <c r="A40" s="14">
        <f t="shared" si="1"/>
        <v>39</v>
      </c>
      <c r="B40" s="36">
        <v>365720</v>
      </c>
      <c r="C40" s="14" t="s">
        <v>8</v>
      </c>
      <c r="D40" s="14" t="s">
        <v>208</v>
      </c>
      <c r="E40" s="14" t="s">
        <v>392</v>
      </c>
      <c r="F40" s="14" t="s">
        <v>596</v>
      </c>
      <c r="G40" s="14" t="s">
        <v>597</v>
      </c>
      <c r="H40" s="14">
        <v>1</v>
      </c>
      <c r="I40" s="14" t="s">
        <v>10</v>
      </c>
      <c r="J40" s="14" t="s">
        <v>595</v>
      </c>
      <c r="K40" s="14" t="s">
        <v>22</v>
      </c>
    </row>
    <row r="41" spans="1:11" ht="20" x14ac:dyDescent="0.35">
      <c r="A41" s="14">
        <f t="shared" si="1"/>
        <v>40</v>
      </c>
      <c r="B41" s="36" t="s">
        <v>312</v>
      </c>
      <c r="C41" s="14" t="s">
        <v>57</v>
      </c>
      <c r="D41" s="14" t="s">
        <v>208</v>
      </c>
      <c r="E41" s="14" t="s">
        <v>392</v>
      </c>
      <c r="F41" s="14" t="s">
        <v>596</v>
      </c>
      <c r="G41" s="14" t="s">
        <v>597</v>
      </c>
      <c r="H41" s="14">
        <v>1</v>
      </c>
      <c r="I41" s="14" t="s">
        <v>10</v>
      </c>
      <c r="J41" s="14" t="s">
        <v>595</v>
      </c>
      <c r="K41" s="14" t="s">
        <v>22</v>
      </c>
    </row>
    <row r="42" spans="1:11" ht="21.5" x14ac:dyDescent="0.35">
      <c r="A42" s="14">
        <f t="shared" si="1"/>
        <v>41</v>
      </c>
      <c r="B42" s="11" t="s">
        <v>546</v>
      </c>
      <c r="C42" s="14" t="s">
        <v>57</v>
      </c>
      <c r="D42" s="14" t="s">
        <v>208</v>
      </c>
      <c r="E42" s="14" t="s">
        <v>392</v>
      </c>
      <c r="F42" s="14" t="s">
        <v>596</v>
      </c>
      <c r="G42" s="14" t="s">
        <v>597</v>
      </c>
      <c r="H42" s="14">
        <v>1</v>
      </c>
      <c r="I42" s="14" t="s">
        <v>10</v>
      </c>
      <c r="J42" s="14" t="s">
        <v>595</v>
      </c>
      <c r="K42" s="14" t="s">
        <v>22</v>
      </c>
    </row>
    <row r="43" spans="1:11" ht="21.5" x14ac:dyDescent="0.35">
      <c r="A43" s="14">
        <f t="shared" si="1"/>
        <v>42</v>
      </c>
      <c r="B43" s="11" t="s">
        <v>545</v>
      </c>
      <c r="C43" s="14" t="s">
        <v>8</v>
      </c>
      <c r="D43" s="14" t="s">
        <v>208</v>
      </c>
      <c r="E43" s="14" t="s">
        <v>392</v>
      </c>
      <c r="F43" s="14" t="s">
        <v>596</v>
      </c>
      <c r="G43" s="14" t="s">
        <v>597</v>
      </c>
      <c r="H43" s="14">
        <v>1</v>
      </c>
      <c r="I43" s="14" t="s">
        <v>10</v>
      </c>
      <c r="J43" s="14" t="s">
        <v>595</v>
      </c>
      <c r="K43" s="14" t="s">
        <v>22</v>
      </c>
    </row>
    <row r="44" spans="1:11" ht="21.5" x14ac:dyDescent="0.35">
      <c r="A44" s="14">
        <f t="shared" si="1"/>
        <v>43</v>
      </c>
      <c r="B44" s="11" t="s">
        <v>544</v>
      </c>
      <c r="C44" s="14" t="s">
        <v>57</v>
      </c>
      <c r="D44" s="14" t="s">
        <v>208</v>
      </c>
      <c r="E44" s="14" t="s">
        <v>392</v>
      </c>
      <c r="F44" s="14" t="s">
        <v>596</v>
      </c>
      <c r="G44" s="14" t="s">
        <v>597</v>
      </c>
      <c r="H44" s="14">
        <v>1</v>
      </c>
      <c r="I44" s="14" t="s">
        <v>10</v>
      </c>
      <c r="J44" s="14" t="s">
        <v>595</v>
      </c>
      <c r="K44" s="14" t="s">
        <v>22</v>
      </c>
    </row>
    <row r="45" spans="1:11" ht="21.5" x14ac:dyDescent="0.35">
      <c r="A45" s="14">
        <f t="shared" si="1"/>
        <v>44</v>
      </c>
      <c r="B45" s="11" t="s">
        <v>523</v>
      </c>
      <c r="C45" s="14" t="s">
        <v>8</v>
      </c>
      <c r="D45" s="14" t="s">
        <v>208</v>
      </c>
      <c r="E45" s="14" t="s">
        <v>392</v>
      </c>
      <c r="F45" s="14" t="s">
        <v>596</v>
      </c>
      <c r="G45" s="14" t="s">
        <v>597</v>
      </c>
      <c r="H45" s="14">
        <v>1</v>
      </c>
      <c r="I45" s="14" t="s">
        <v>10</v>
      </c>
      <c r="J45" s="14" t="s">
        <v>595</v>
      </c>
      <c r="K45" s="14" t="s">
        <v>22</v>
      </c>
    </row>
    <row r="46" spans="1:11" ht="21.5" x14ac:dyDescent="0.35">
      <c r="A46" s="14">
        <f t="shared" si="1"/>
        <v>45</v>
      </c>
      <c r="B46" s="11" t="s">
        <v>531</v>
      </c>
      <c r="C46" s="14" t="s">
        <v>57</v>
      </c>
      <c r="D46" s="14" t="s">
        <v>208</v>
      </c>
      <c r="E46" s="14" t="s">
        <v>392</v>
      </c>
      <c r="F46" s="14" t="s">
        <v>596</v>
      </c>
      <c r="G46" s="14" t="s">
        <v>597</v>
      </c>
      <c r="H46" s="14">
        <v>1</v>
      </c>
      <c r="I46" s="14" t="s">
        <v>10</v>
      </c>
      <c r="J46" s="14" t="s">
        <v>595</v>
      </c>
      <c r="K46" s="14" t="s">
        <v>22</v>
      </c>
    </row>
    <row r="47" spans="1:11" ht="20" x14ac:dyDescent="0.35">
      <c r="A47" s="14">
        <f t="shared" si="1"/>
        <v>46</v>
      </c>
      <c r="B47" s="9" t="s">
        <v>532</v>
      </c>
      <c r="C47" s="14" t="s">
        <v>8</v>
      </c>
      <c r="D47" s="14" t="s">
        <v>208</v>
      </c>
      <c r="E47" s="14" t="s">
        <v>392</v>
      </c>
      <c r="F47" s="14" t="s">
        <v>596</v>
      </c>
      <c r="G47" s="14" t="s">
        <v>597</v>
      </c>
      <c r="H47" s="14">
        <v>1</v>
      </c>
      <c r="I47" s="14" t="s">
        <v>10</v>
      </c>
      <c r="J47" s="14" t="s">
        <v>595</v>
      </c>
      <c r="K47" s="14" t="s">
        <v>22</v>
      </c>
    </row>
    <row r="48" spans="1:11" ht="21.5" x14ac:dyDescent="0.35">
      <c r="A48" s="14">
        <f t="shared" si="1"/>
        <v>47</v>
      </c>
      <c r="B48" s="11" t="s">
        <v>543</v>
      </c>
      <c r="C48" s="14" t="s">
        <v>57</v>
      </c>
      <c r="D48" s="14" t="s">
        <v>208</v>
      </c>
      <c r="E48" s="14" t="s">
        <v>392</v>
      </c>
      <c r="F48" s="14" t="s">
        <v>596</v>
      </c>
      <c r="G48" s="14" t="s">
        <v>597</v>
      </c>
      <c r="H48" s="14">
        <v>1</v>
      </c>
      <c r="I48" s="14" t="s">
        <v>10</v>
      </c>
      <c r="J48" s="14" t="s">
        <v>595</v>
      </c>
      <c r="K48" s="14" t="s">
        <v>22</v>
      </c>
    </row>
    <row r="49" spans="1:11" ht="20" x14ac:dyDescent="0.35">
      <c r="A49" s="14">
        <f t="shared" si="1"/>
        <v>48</v>
      </c>
      <c r="B49" s="9" t="s">
        <v>533</v>
      </c>
      <c r="C49" s="14" t="s">
        <v>8</v>
      </c>
      <c r="D49" s="14" t="s">
        <v>208</v>
      </c>
      <c r="E49" s="14" t="s">
        <v>392</v>
      </c>
      <c r="F49" s="14" t="s">
        <v>596</v>
      </c>
      <c r="G49" s="14" t="s">
        <v>597</v>
      </c>
      <c r="H49" s="14">
        <v>1</v>
      </c>
      <c r="I49" s="14" t="s">
        <v>10</v>
      </c>
      <c r="J49" s="14" t="s">
        <v>595</v>
      </c>
      <c r="K49" s="14" t="s">
        <v>22</v>
      </c>
    </row>
    <row r="50" spans="1:11" ht="21.5" x14ac:dyDescent="0.35">
      <c r="A50" s="14">
        <f t="shared" si="1"/>
        <v>49</v>
      </c>
      <c r="B50" s="11" t="s">
        <v>542</v>
      </c>
      <c r="C50" s="14" t="s">
        <v>57</v>
      </c>
      <c r="D50" s="14" t="s">
        <v>208</v>
      </c>
      <c r="E50" s="14" t="s">
        <v>392</v>
      </c>
      <c r="F50" s="14" t="s">
        <v>596</v>
      </c>
      <c r="G50" s="14" t="s">
        <v>597</v>
      </c>
      <c r="H50" s="14">
        <v>1</v>
      </c>
      <c r="I50" s="14" t="s">
        <v>10</v>
      </c>
      <c r="J50" s="14" t="s">
        <v>595</v>
      </c>
      <c r="K50" s="14" t="s">
        <v>22</v>
      </c>
    </row>
    <row r="51" spans="1:11" ht="20" x14ac:dyDescent="0.35">
      <c r="A51" s="14">
        <f t="shared" ref="A51:A61" si="2">+A50+1</f>
        <v>50</v>
      </c>
      <c r="B51" s="9" t="s">
        <v>534</v>
      </c>
      <c r="C51" s="14" t="s">
        <v>8</v>
      </c>
      <c r="D51" s="14" t="s">
        <v>208</v>
      </c>
      <c r="E51" s="14" t="s">
        <v>392</v>
      </c>
      <c r="F51" s="14" t="s">
        <v>596</v>
      </c>
      <c r="G51" s="14" t="s">
        <v>597</v>
      </c>
      <c r="H51" s="14">
        <v>1</v>
      </c>
      <c r="I51" s="14" t="s">
        <v>10</v>
      </c>
      <c r="J51" s="14" t="s">
        <v>595</v>
      </c>
      <c r="K51" s="14" t="s">
        <v>22</v>
      </c>
    </row>
    <row r="52" spans="1:11" ht="21.5" x14ac:dyDescent="0.35">
      <c r="A52" s="14">
        <f t="shared" si="2"/>
        <v>51</v>
      </c>
      <c r="B52" s="11" t="s">
        <v>535</v>
      </c>
      <c r="C52" s="14" t="s">
        <v>57</v>
      </c>
      <c r="D52" s="14" t="s">
        <v>208</v>
      </c>
      <c r="E52" s="14" t="s">
        <v>392</v>
      </c>
      <c r="F52" s="14" t="s">
        <v>596</v>
      </c>
      <c r="G52" s="14" t="s">
        <v>597</v>
      </c>
      <c r="H52" s="14">
        <v>1</v>
      </c>
      <c r="I52" s="14" t="s">
        <v>10</v>
      </c>
      <c r="J52" s="14" t="s">
        <v>595</v>
      </c>
      <c r="K52" s="14" t="s">
        <v>22</v>
      </c>
    </row>
    <row r="53" spans="1:11" ht="21.5" x14ac:dyDescent="0.35">
      <c r="A53" s="14">
        <f t="shared" si="2"/>
        <v>52</v>
      </c>
      <c r="B53" s="11" t="s">
        <v>536</v>
      </c>
      <c r="C53" s="14" t="s">
        <v>8</v>
      </c>
      <c r="D53" s="14" t="s">
        <v>208</v>
      </c>
      <c r="E53" s="14" t="s">
        <v>392</v>
      </c>
      <c r="F53" s="14" t="s">
        <v>596</v>
      </c>
      <c r="G53" s="14" t="s">
        <v>597</v>
      </c>
      <c r="H53" s="14">
        <v>1</v>
      </c>
      <c r="I53" s="14" t="s">
        <v>10</v>
      </c>
      <c r="J53" s="14" t="s">
        <v>595</v>
      </c>
      <c r="K53" s="14" t="s">
        <v>22</v>
      </c>
    </row>
    <row r="54" spans="1:11" ht="21.5" x14ac:dyDescent="0.35">
      <c r="A54" s="14">
        <f t="shared" si="2"/>
        <v>53</v>
      </c>
      <c r="B54" s="11" t="s">
        <v>537</v>
      </c>
      <c r="C54" s="14" t="s">
        <v>57</v>
      </c>
      <c r="D54" s="14" t="s">
        <v>208</v>
      </c>
      <c r="E54" s="14" t="s">
        <v>392</v>
      </c>
      <c r="F54" s="14" t="s">
        <v>596</v>
      </c>
      <c r="G54" s="14" t="s">
        <v>597</v>
      </c>
      <c r="H54" s="14">
        <v>1</v>
      </c>
      <c r="I54" s="14" t="s">
        <v>10</v>
      </c>
      <c r="J54" s="14" t="s">
        <v>595</v>
      </c>
      <c r="K54" s="14" t="s">
        <v>22</v>
      </c>
    </row>
    <row r="55" spans="1:11" ht="20" x14ac:dyDescent="0.35">
      <c r="A55" s="14">
        <f t="shared" si="2"/>
        <v>54</v>
      </c>
      <c r="B55" s="9" t="s">
        <v>537</v>
      </c>
      <c r="C55" s="14" t="s">
        <v>8</v>
      </c>
      <c r="D55" s="14" t="s">
        <v>208</v>
      </c>
      <c r="E55" s="14" t="s">
        <v>392</v>
      </c>
      <c r="F55" s="14" t="s">
        <v>596</v>
      </c>
      <c r="G55" s="14" t="s">
        <v>597</v>
      </c>
      <c r="H55" s="14">
        <v>1</v>
      </c>
      <c r="I55" s="14" t="s">
        <v>10</v>
      </c>
      <c r="J55" s="14" t="s">
        <v>595</v>
      </c>
      <c r="K55" s="14" t="s">
        <v>22</v>
      </c>
    </row>
    <row r="56" spans="1:11" ht="20" x14ac:dyDescent="0.35">
      <c r="A56" s="14">
        <f t="shared" si="2"/>
        <v>55</v>
      </c>
      <c r="B56" s="9" t="s">
        <v>494</v>
      </c>
      <c r="C56" s="14" t="s">
        <v>8</v>
      </c>
      <c r="D56" s="14" t="s">
        <v>208</v>
      </c>
      <c r="E56" s="14" t="s">
        <v>392</v>
      </c>
      <c r="F56" s="14" t="s">
        <v>596</v>
      </c>
      <c r="G56" s="14" t="s">
        <v>597</v>
      </c>
      <c r="H56" s="14">
        <v>1</v>
      </c>
      <c r="I56" s="14" t="s">
        <v>10</v>
      </c>
      <c r="J56" s="14" t="s">
        <v>595</v>
      </c>
      <c r="K56" s="14" t="s">
        <v>22</v>
      </c>
    </row>
    <row r="57" spans="1:11" ht="21.5" x14ac:dyDescent="0.35">
      <c r="A57" s="14">
        <f t="shared" si="2"/>
        <v>56</v>
      </c>
      <c r="B57" s="11" t="s">
        <v>541</v>
      </c>
      <c r="C57" s="14" t="s">
        <v>57</v>
      </c>
      <c r="D57" s="14" t="s">
        <v>208</v>
      </c>
      <c r="E57" s="14" t="s">
        <v>392</v>
      </c>
      <c r="F57" s="14" t="s">
        <v>596</v>
      </c>
      <c r="G57" s="14" t="s">
        <v>597</v>
      </c>
      <c r="H57" s="14">
        <v>1</v>
      </c>
      <c r="I57" s="14" t="s">
        <v>10</v>
      </c>
      <c r="J57" s="14" t="s">
        <v>595</v>
      </c>
      <c r="K57" s="14" t="s">
        <v>22</v>
      </c>
    </row>
    <row r="58" spans="1:11" ht="20" x14ac:dyDescent="0.35">
      <c r="A58" s="14">
        <f t="shared" si="2"/>
        <v>57</v>
      </c>
      <c r="B58" s="9" t="s">
        <v>538</v>
      </c>
      <c r="C58" s="14" t="s">
        <v>8</v>
      </c>
      <c r="D58" s="14" t="s">
        <v>208</v>
      </c>
      <c r="E58" s="14" t="s">
        <v>392</v>
      </c>
      <c r="F58" s="14" t="s">
        <v>596</v>
      </c>
      <c r="G58" s="14" t="s">
        <v>597</v>
      </c>
      <c r="H58" s="14">
        <v>1</v>
      </c>
      <c r="I58" s="14" t="s">
        <v>10</v>
      </c>
      <c r="J58" s="14" t="s">
        <v>595</v>
      </c>
      <c r="K58" s="14" t="s">
        <v>22</v>
      </c>
    </row>
    <row r="59" spans="1:11" ht="20" x14ac:dyDescent="0.35">
      <c r="A59" s="14">
        <f t="shared" si="2"/>
        <v>58</v>
      </c>
      <c r="B59" s="9" t="s">
        <v>539</v>
      </c>
      <c r="C59" s="14" t="s">
        <v>8</v>
      </c>
      <c r="D59" s="14" t="s">
        <v>208</v>
      </c>
      <c r="E59" s="14" t="s">
        <v>392</v>
      </c>
      <c r="F59" s="14" t="s">
        <v>596</v>
      </c>
      <c r="G59" s="14" t="s">
        <v>597</v>
      </c>
      <c r="H59" s="14">
        <v>1</v>
      </c>
      <c r="I59" s="14" t="s">
        <v>10</v>
      </c>
      <c r="J59" s="14" t="s">
        <v>595</v>
      </c>
      <c r="K59" s="14" t="s">
        <v>22</v>
      </c>
    </row>
    <row r="60" spans="1:11" ht="21.5" x14ac:dyDescent="0.35">
      <c r="A60" s="14">
        <f t="shared" si="2"/>
        <v>59</v>
      </c>
      <c r="B60" s="11" t="s">
        <v>540</v>
      </c>
      <c r="C60" s="14" t="s">
        <v>57</v>
      </c>
      <c r="D60" s="14" t="s">
        <v>208</v>
      </c>
      <c r="E60" s="14" t="s">
        <v>392</v>
      </c>
      <c r="F60" s="14" t="s">
        <v>596</v>
      </c>
      <c r="G60" s="14" t="s">
        <v>597</v>
      </c>
      <c r="H60" s="14">
        <v>1</v>
      </c>
      <c r="I60" s="14" t="s">
        <v>10</v>
      </c>
      <c r="J60" s="14" t="s">
        <v>595</v>
      </c>
      <c r="K60" s="14" t="s">
        <v>22</v>
      </c>
    </row>
    <row r="61" spans="1:11" ht="29" customHeight="1" x14ac:dyDescent="0.35">
      <c r="A61" s="14">
        <f t="shared" si="2"/>
        <v>60</v>
      </c>
      <c r="B61" s="9" t="s">
        <v>479</v>
      </c>
      <c r="C61" s="14" t="s">
        <v>8</v>
      </c>
      <c r="D61" s="14" t="s">
        <v>208</v>
      </c>
      <c r="E61" s="14" t="s">
        <v>392</v>
      </c>
      <c r="F61" s="14" t="s">
        <v>596</v>
      </c>
      <c r="G61" s="14" t="s">
        <v>597</v>
      </c>
      <c r="H61" s="14">
        <v>1</v>
      </c>
      <c r="I61" s="14" t="s">
        <v>10</v>
      </c>
      <c r="J61" s="14" t="s">
        <v>595</v>
      </c>
      <c r="K61" s="14" t="s">
        <v>22</v>
      </c>
    </row>
    <row r="62" spans="1:11" ht="21.5" x14ac:dyDescent="0.9">
      <c r="F62" s="306" t="s">
        <v>565</v>
      </c>
      <c r="G62" s="306"/>
      <c r="H62" s="264">
        <f>SUM(H2:H61)</f>
        <v>60</v>
      </c>
    </row>
  </sheetData>
  <autoFilter ref="A1:K62" xr:uid="{6966117F-CC0E-4DEC-AC33-BA6B0488F6CE}"/>
  <sortState xmlns:xlrd2="http://schemas.microsoft.com/office/spreadsheetml/2017/richdata2" ref="B2:K61">
    <sortCondition ref="B2:B61"/>
  </sortState>
  <mergeCells count="1">
    <mergeCell ref="F62:G62"/>
  </mergeCells>
  <phoneticPr fontId="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F3A52-8091-4629-A0CF-07AE3F3305BD}">
  <sheetPr>
    <tabColor rgb="FF92D050"/>
  </sheetPr>
  <dimension ref="A1:F7"/>
  <sheetViews>
    <sheetView workbookViewId="0">
      <selection activeCell="F5" sqref="F5"/>
    </sheetView>
  </sheetViews>
  <sheetFormatPr defaultRowHeight="14.5" x14ac:dyDescent="0.35"/>
  <cols>
    <col min="1" max="1" width="9.36328125" customWidth="1"/>
    <col min="2" max="2" width="14.08984375" customWidth="1"/>
    <col min="4" max="4" width="25" customWidth="1"/>
  </cols>
  <sheetData>
    <row r="1" spans="1:6" ht="29" x14ac:dyDescent="0.35">
      <c r="A1" s="100" t="s">
        <v>710</v>
      </c>
      <c r="B1" s="101" t="s">
        <v>707</v>
      </c>
      <c r="D1" s="98" t="s">
        <v>711</v>
      </c>
      <c r="E1" s="34" t="s">
        <v>628</v>
      </c>
      <c r="F1" s="34" t="s">
        <v>4</v>
      </c>
    </row>
    <row r="2" spans="1:6" x14ac:dyDescent="0.35">
      <c r="A2" s="102" t="s">
        <v>712</v>
      </c>
      <c r="B2" s="102"/>
      <c r="D2" s="99" t="s">
        <v>713</v>
      </c>
      <c r="E2" s="47">
        <v>1</v>
      </c>
      <c r="F2" s="162">
        <f>E2*B$7</f>
        <v>4</v>
      </c>
    </row>
    <row r="3" spans="1:6" x14ac:dyDescent="0.35">
      <c r="A3" s="102" t="s">
        <v>714</v>
      </c>
      <c r="B3" s="102" t="s">
        <v>715</v>
      </c>
      <c r="D3" s="99" t="s">
        <v>716</v>
      </c>
      <c r="E3" s="47">
        <v>1</v>
      </c>
      <c r="F3" s="162">
        <f>E3*B$7</f>
        <v>4</v>
      </c>
    </row>
    <row r="4" spans="1:6" x14ac:dyDescent="0.35">
      <c r="A4" s="102" t="s">
        <v>717</v>
      </c>
      <c r="B4" s="102" t="s">
        <v>721</v>
      </c>
      <c r="D4" s="99" t="s">
        <v>718</v>
      </c>
      <c r="E4" s="47">
        <v>1</v>
      </c>
      <c r="F4" s="162">
        <f>E4*B$7</f>
        <v>4</v>
      </c>
    </row>
    <row r="5" spans="1:6" ht="29" x14ac:dyDescent="0.35">
      <c r="A5" s="102" t="s">
        <v>719</v>
      </c>
      <c r="B5" s="102" t="s">
        <v>722</v>
      </c>
      <c r="D5" s="105" t="s">
        <v>724</v>
      </c>
      <c r="E5" s="47">
        <v>1</v>
      </c>
      <c r="F5" s="162">
        <f>E5*B$7</f>
        <v>4</v>
      </c>
    </row>
    <row r="6" spans="1:6" x14ac:dyDescent="0.35">
      <c r="A6" s="102" t="s">
        <v>720</v>
      </c>
      <c r="B6" s="102" t="s">
        <v>723</v>
      </c>
      <c r="D6" s="99"/>
      <c r="E6" s="47"/>
      <c r="F6" s="47"/>
    </row>
    <row r="7" spans="1:6" x14ac:dyDescent="0.35">
      <c r="A7" s="103" t="s">
        <v>625</v>
      </c>
      <c r="B7" s="104">
        <v>4</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82B04-B40B-4C9C-9F3D-9C6F7C97DAE9}">
  <sheetPr>
    <tabColor rgb="FF92D050"/>
  </sheetPr>
  <dimension ref="A1:K27"/>
  <sheetViews>
    <sheetView topLeftCell="A14" workbookViewId="0">
      <selection activeCell="H27" sqref="H27"/>
    </sheetView>
  </sheetViews>
  <sheetFormatPr defaultRowHeight="14.5" x14ac:dyDescent="0.35"/>
  <cols>
    <col min="2" max="2" width="10.453125" bestFit="1" customWidth="1"/>
    <col min="4" max="4" width="12" bestFit="1" customWidth="1"/>
    <col min="5" max="5" width="16.6328125" bestFit="1" customWidth="1"/>
    <col min="7" max="7" width="9.36328125" bestFit="1" customWidth="1"/>
    <col min="9" max="9" width="22.54296875" bestFit="1" customWidth="1"/>
    <col min="10" max="10" width="17.6328125" bestFit="1" customWidth="1"/>
  </cols>
  <sheetData>
    <row r="1" spans="1:11" ht="20" x14ac:dyDescent="0.35">
      <c r="A1" s="48" t="s">
        <v>0</v>
      </c>
      <c r="B1" s="49" t="s">
        <v>1</v>
      </c>
      <c r="C1" s="49" t="s">
        <v>2</v>
      </c>
      <c r="D1" s="49" t="s">
        <v>3</v>
      </c>
      <c r="E1" s="49" t="s">
        <v>21</v>
      </c>
      <c r="F1" s="49" t="s">
        <v>550</v>
      </c>
      <c r="G1" s="49" t="s">
        <v>551</v>
      </c>
      <c r="H1" s="49" t="s">
        <v>4</v>
      </c>
      <c r="I1" s="49" t="s">
        <v>5</v>
      </c>
      <c r="J1" s="49" t="s">
        <v>12</v>
      </c>
      <c r="K1" s="50" t="s">
        <v>6</v>
      </c>
    </row>
    <row r="2" spans="1:11" ht="20" x14ac:dyDescent="0.35">
      <c r="A2" s="51">
        <v>1</v>
      </c>
      <c r="B2" s="4" t="s">
        <v>659</v>
      </c>
      <c r="C2" s="2" t="s">
        <v>57</v>
      </c>
      <c r="D2" s="2" t="s">
        <v>26</v>
      </c>
      <c r="E2" s="2" t="s">
        <v>254</v>
      </c>
      <c r="F2" s="2">
        <v>900</v>
      </c>
      <c r="G2" s="2">
        <v>15.34</v>
      </c>
      <c r="H2" s="2">
        <v>1</v>
      </c>
      <c r="I2" s="2" t="s">
        <v>10</v>
      </c>
      <c r="J2" s="2" t="s">
        <v>11</v>
      </c>
      <c r="K2" s="52" t="s">
        <v>22</v>
      </c>
    </row>
    <row r="3" spans="1:11" ht="20" x14ac:dyDescent="0.35">
      <c r="A3" s="51">
        <f>+A2+1</f>
        <v>2</v>
      </c>
      <c r="B3" s="4" t="s">
        <v>660</v>
      </c>
      <c r="C3" s="2" t="s">
        <v>57</v>
      </c>
      <c r="D3" s="2" t="s">
        <v>26</v>
      </c>
      <c r="E3" s="2" t="s">
        <v>254</v>
      </c>
      <c r="F3" s="2">
        <v>900</v>
      </c>
      <c r="G3" s="2">
        <v>15.34</v>
      </c>
      <c r="H3" s="2">
        <v>1</v>
      </c>
      <c r="I3" s="2" t="s">
        <v>10</v>
      </c>
      <c r="J3" s="2" t="s">
        <v>11</v>
      </c>
      <c r="K3" s="52" t="s">
        <v>22</v>
      </c>
    </row>
    <row r="4" spans="1:11" ht="20" x14ac:dyDescent="0.35">
      <c r="A4" s="51">
        <v>2</v>
      </c>
      <c r="B4" s="2" t="s">
        <v>661</v>
      </c>
      <c r="C4" s="2" t="s">
        <v>8</v>
      </c>
      <c r="D4" s="2" t="s">
        <v>26</v>
      </c>
      <c r="E4" s="2" t="s">
        <v>254</v>
      </c>
      <c r="F4" s="2">
        <v>900</v>
      </c>
      <c r="G4" s="2">
        <v>15.34</v>
      </c>
      <c r="H4" s="2">
        <v>1</v>
      </c>
      <c r="I4" s="2" t="s">
        <v>10</v>
      </c>
      <c r="J4" s="2" t="s">
        <v>11</v>
      </c>
      <c r="K4" s="52" t="s">
        <v>22</v>
      </c>
    </row>
    <row r="5" spans="1:11" ht="20" x14ac:dyDescent="0.35">
      <c r="A5" s="51">
        <f t="shared" ref="A5" si="0">+A4+1</f>
        <v>3</v>
      </c>
      <c r="B5" s="4" t="s">
        <v>662</v>
      </c>
      <c r="C5" s="2" t="s">
        <v>57</v>
      </c>
      <c r="D5" s="2" t="s">
        <v>26</v>
      </c>
      <c r="E5" s="2" t="s">
        <v>254</v>
      </c>
      <c r="F5" s="2">
        <v>900</v>
      </c>
      <c r="G5" s="2">
        <v>15.34</v>
      </c>
      <c r="H5" s="2">
        <v>1</v>
      </c>
      <c r="I5" s="2" t="s">
        <v>10</v>
      </c>
      <c r="J5" s="2" t="s">
        <v>11</v>
      </c>
      <c r="K5" s="52" t="s">
        <v>22</v>
      </c>
    </row>
    <row r="6" spans="1:11" ht="20" x14ac:dyDescent="0.35">
      <c r="A6" s="51">
        <v>3</v>
      </c>
      <c r="B6" s="4" t="s">
        <v>663</v>
      </c>
      <c r="C6" s="2" t="s">
        <v>8</v>
      </c>
      <c r="D6" s="2" t="s">
        <v>26</v>
      </c>
      <c r="E6" s="2" t="s">
        <v>254</v>
      </c>
      <c r="F6" s="2">
        <v>900</v>
      </c>
      <c r="G6" s="2">
        <v>15.34</v>
      </c>
      <c r="H6" s="2">
        <v>1</v>
      </c>
      <c r="I6" s="2" t="s">
        <v>10</v>
      </c>
      <c r="J6" s="2" t="s">
        <v>11</v>
      </c>
      <c r="K6" s="52" t="s">
        <v>22</v>
      </c>
    </row>
    <row r="7" spans="1:11" ht="20" x14ac:dyDescent="0.35">
      <c r="A7" s="51">
        <f t="shared" ref="A7" si="1">+A6+1</f>
        <v>4</v>
      </c>
      <c r="B7" s="4" t="s">
        <v>664</v>
      </c>
      <c r="C7" s="2" t="s">
        <v>8</v>
      </c>
      <c r="D7" s="2" t="s">
        <v>26</v>
      </c>
      <c r="E7" s="2" t="s">
        <v>254</v>
      </c>
      <c r="F7" s="2">
        <v>900</v>
      </c>
      <c r="G7" s="2">
        <v>15.34</v>
      </c>
      <c r="H7" s="2">
        <v>1</v>
      </c>
      <c r="I7" s="2" t="s">
        <v>10</v>
      </c>
      <c r="J7" s="2" t="s">
        <v>11</v>
      </c>
      <c r="K7" s="52" t="s">
        <v>22</v>
      </c>
    </row>
    <row r="8" spans="1:11" ht="20" x14ac:dyDescent="0.35">
      <c r="A8" s="51">
        <v>4</v>
      </c>
      <c r="B8" s="4" t="s">
        <v>665</v>
      </c>
      <c r="C8" s="2" t="s">
        <v>8</v>
      </c>
      <c r="D8" s="2" t="s">
        <v>26</v>
      </c>
      <c r="E8" s="2" t="s">
        <v>254</v>
      </c>
      <c r="F8" s="2">
        <v>900</v>
      </c>
      <c r="G8" s="2">
        <v>15.34</v>
      </c>
      <c r="H8" s="2">
        <v>1</v>
      </c>
      <c r="I8" s="2" t="s">
        <v>10</v>
      </c>
      <c r="J8" s="2" t="s">
        <v>11</v>
      </c>
      <c r="K8" s="52" t="s">
        <v>22</v>
      </c>
    </row>
    <row r="9" spans="1:11" ht="20" x14ac:dyDescent="0.35">
      <c r="A9" s="51">
        <f t="shared" ref="A9" si="2">+A8+1</f>
        <v>5</v>
      </c>
      <c r="B9" s="4" t="s">
        <v>666</v>
      </c>
      <c r="C9" s="2" t="s">
        <v>8</v>
      </c>
      <c r="D9" s="2" t="s">
        <v>26</v>
      </c>
      <c r="E9" s="2" t="s">
        <v>254</v>
      </c>
      <c r="F9" s="2">
        <v>900</v>
      </c>
      <c r="G9" s="2">
        <v>15.34</v>
      </c>
      <c r="H9" s="2">
        <v>1</v>
      </c>
      <c r="I9" s="2" t="s">
        <v>10</v>
      </c>
      <c r="J9" s="2" t="s">
        <v>11</v>
      </c>
      <c r="K9" s="52" t="s">
        <v>22</v>
      </c>
    </row>
    <row r="10" spans="1:11" ht="20" x14ac:dyDescent="0.35">
      <c r="A10" s="51">
        <v>5</v>
      </c>
      <c r="B10" s="4" t="s">
        <v>149</v>
      </c>
      <c r="C10" s="2" t="s">
        <v>57</v>
      </c>
      <c r="D10" s="2" t="s">
        <v>26</v>
      </c>
      <c r="E10" s="2" t="s">
        <v>254</v>
      </c>
      <c r="F10" s="2">
        <v>900</v>
      </c>
      <c r="G10" s="2">
        <v>15.34</v>
      </c>
      <c r="H10" s="2">
        <v>1</v>
      </c>
      <c r="I10" s="2" t="s">
        <v>10</v>
      </c>
      <c r="J10" s="2" t="s">
        <v>11</v>
      </c>
      <c r="K10" s="52" t="s">
        <v>22</v>
      </c>
    </row>
    <row r="11" spans="1:11" ht="20" x14ac:dyDescent="0.35">
      <c r="A11" s="51">
        <f t="shared" ref="A11" si="3">+A10+1</f>
        <v>6</v>
      </c>
      <c r="B11" s="4" t="s">
        <v>667</v>
      </c>
      <c r="C11" s="2" t="s">
        <v>8</v>
      </c>
      <c r="D11" s="2" t="s">
        <v>26</v>
      </c>
      <c r="E11" s="2" t="s">
        <v>254</v>
      </c>
      <c r="F11" s="2">
        <v>900</v>
      </c>
      <c r="G11" s="2">
        <v>15.34</v>
      </c>
      <c r="H11" s="2">
        <v>1</v>
      </c>
      <c r="I11" s="2" t="s">
        <v>10</v>
      </c>
      <c r="J11" s="2" t="s">
        <v>11</v>
      </c>
      <c r="K11" s="2" t="s">
        <v>22</v>
      </c>
    </row>
    <row r="12" spans="1:11" ht="20" x14ac:dyDescent="0.35">
      <c r="A12" s="51">
        <v>6</v>
      </c>
      <c r="B12" s="4" t="s">
        <v>668</v>
      </c>
      <c r="C12" s="2" t="s">
        <v>57</v>
      </c>
      <c r="D12" s="2" t="s">
        <v>26</v>
      </c>
      <c r="E12" s="2" t="s">
        <v>254</v>
      </c>
      <c r="F12" s="2">
        <v>900</v>
      </c>
      <c r="G12" s="2">
        <v>15.34</v>
      </c>
      <c r="H12" s="2">
        <v>1</v>
      </c>
      <c r="I12" s="2" t="s">
        <v>10</v>
      </c>
      <c r="J12" s="2" t="s">
        <v>11</v>
      </c>
      <c r="K12" s="2" t="s">
        <v>22</v>
      </c>
    </row>
    <row r="13" spans="1:11" ht="20" x14ac:dyDescent="0.35">
      <c r="A13" s="51">
        <f t="shared" ref="A13" si="4">+A12+1</f>
        <v>7</v>
      </c>
      <c r="B13" s="4" t="s">
        <v>669</v>
      </c>
      <c r="C13" s="2" t="s">
        <v>8</v>
      </c>
      <c r="D13" s="2" t="s">
        <v>26</v>
      </c>
      <c r="E13" s="2" t="s">
        <v>254</v>
      </c>
      <c r="F13" s="2">
        <v>900</v>
      </c>
      <c r="G13" s="2">
        <v>15.34</v>
      </c>
      <c r="H13" s="2">
        <v>1</v>
      </c>
      <c r="I13" s="2" t="s">
        <v>10</v>
      </c>
      <c r="J13" s="2" t="s">
        <v>11</v>
      </c>
      <c r="K13" s="2" t="s">
        <v>22</v>
      </c>
    </row>
    <row r="14" spans="1:11" ht="20" x14ac:dyDescent="0.35">
      <c r="A14" s="51">
        <v>7</v>
      </c>
      <c r="B14" s="4" t="s">
        <v>670</v>
      </c>
      <c r="C14" s="2" t="s">
        <v>57</v>
      </c>
      <c r="D14" s="2" t="s">
        <v>26</v>
      </c>
      <c r="E14" s="2" t="s">
        <v>254</v>
      </c>
      <c r="F14" s="2">
        <v>900</v>
      </c>
      <c r="G14" s="2">
        <v>15.34</v>
      </c>
      <c r="H14" s="2">
        <v>1</v>
      </c>
      <c r="I14" s="2" t="s">
        <v>10</v>
      </c>
      <c r="J14" s="2" t="s">
        <v>11</v>
      </c>
      <c r="K14" s="2" t="s">
        <v>22</v>
      </c>
    </row>
    <row r="15" spans="1:11" ht="20" x14ac:dyDescent="0.35">
      <c r="A15" s="51">
        <f t="shared" ref="A15" si="5">+A14+1</f>
        <v>8</v>
      </c>
      <c r="B15" s="4" t="s">
        <v>250</v>
      </c>
      <c r="C15" s="2" t="s">
        <v>57</v>
      </c>
      <c r="D15" s="2" t="s">
        <v>26</v>
      </c>
      <c r="E15" s="2" t="s">
        <v>254</v>
      </c>
      <c r="F15" s="2">
        <v>900</v>
      </c>
      <c r="G15" s="2">
        <v>15.34</v>
      </c>
      <c r="H15" s="2">
        <v>1</v>
      </c>
      <c r="I15" s="2" t="s">
        <v>10</v>
      </c>
      <c r="J15" s="2" t="s">
        <v>11</v>
      </c>
      <c r="K15" s="2" t="s">
        <v>22</v>
      </c>
    </row>
    <row r="16" spans="1:11" ht="20" x14ac:dyDescent="0.35">
      <c r="A16" s="51">
        <v>8</v>
      </c>
      <c r="B16" s="4" t="s">
        <v>332</v>
      </c>
      <c r="C16" s="2" t="s">
        <v>57</v>
      </c>
      <c r="D16" s="2" t="s">
        <v>26</v>
      </c>
      <c r="E16" s="2" t="s">
        <v>254</v>
      </c>
      <c r="F16" s="2">
        <v>900</v>
      </c>
      <c r="G16" s="2">
        <v>15.34</v>
      </c>
      <c r="H16" s="2">
        <v>1</v>
      </c>
      <c r="I16" s="2" t="s">
        <v>10</v>
      </c>
      <c r="J16" s="2" t="s">
        <v>11</v>
      </c>
      <c r="K16" s="2" t="s">
        <v>22</v>
      </c>
    </row>
    <row r="17" spans="1:11" ht="20" x14ac:dyDescent="0.35">
      <c r="A17" s="51">
        <f t="shared" ref="A17" si="6">+A16+1</f>
        <v>9</v>
      </c>
      <c r="B17" s="4" t="s">
        <v>671</v>
      </c>
      <c r="C17" s="2" t="s">
        <v>57</v>
      </c>
      <c r="D17" s="2" t="s">
        <v>26</v>
      </c>
      <c r="E17" s="2" t="s">
        <v>254</v>
      </c>
      <c r="F17" s="2">
        <v>900</v>
      </c>
      <c r="G17" s="2">
        <v>15.34</v>
      </c>
      <c r="H17" s="2">
        <v>1</v>
      </c>
      <c r="I17" s="2" t="s">
        <v>10</v>
      </c>
      <c r="J17" s="2" t="s">
        <v>11</v>
      </c>
      <c r="K17" s="2" t="s">
        <v>22</v>
      </c>
    </row>
    <row r="18" spans="1:11" ht="20" x14ac:dyDescent="0.35">
      <c r="A18" s="51">
        <v>9</v>
      </c>
      <c r="B18" s="4" t="s">
        <v>672</v>
      </c>
      <c r="C18" s="2" t="s">
        <v>57</v>
      </c>
      <c r="D18" s="2" t="s">
        <v>26</v>
      </c>
      <c r="E18" s="2" t="s">
        <v>254</v>
      </c>
      <c r="F18" s="2">
        <v>900</v>
      </c>
      <c r="G18" s="2">
        <v>15.34</v>
      </c>
      <c r="H18" s="2">
        <v>1</v>
      </c>
      <c r="I18" s="2" t="s">
        <v>10</v>
      </c>
      <c r="J18" s="2" t="s">
        <v>11</v>
      </c>
      <c r="K18" s="2" t="s">
        <v>22</v>
      </c>
    </row>
    <row r="19" spans="1:11" ht="20" x14ac:dyDescent="0.35">
      <c r="A19" s="51">
        <f t="shared" ref="A19" si="7">+A18+1</f>
        <v>10</v>
      </c>
      <c r="B19" s="4" t="s">
        <v>304</v>
      </c>
      <c r="C19" s="2" t="s">
        <v>8</v>
      </c>
      <c r="D19" s="2" t="s">
        <v>26</v>
      </c>
      <c r="E19" s="2" t="s">
        <v>254</v>
      </c>
      <c r="F19" s="2">
        <v>900</v>
      </c>
      <c r="G19" s="2">
        <v>15.34</v>
      </c>
      <c r="H19" s="2">
        <v>1</v>
      </c>
      <c r="I19" s="2" t="s">
        <v>10</v>
      </c>
      <c r="J19" s="2" t="s">
        <v>11</v>
      </c>
      <c r="K19" s="2" t="s">
        <v>22</v>
      </c>
    </row>
    <row r="20" spans="1:11" ht="20" x14ac:dyDescent="0.35">
      <c r="A20" s="51">
        <v>10</v>
      </c>
      <c r="B20" s="4" t="s">
        <v>673</v>
      </c>
      <c r="C20" s="2" t="s">
        <v>8</v>
      </c>
      <c r="D20" s="2" t="s">
        <v>26</v>
      </c>
      <c r="E20" s="2" t="s">
        <v>254</v>
      </c>
      <c r="F20" s="2">
        <v>900</v>
      </c>
      <c r="G20" s="2">
        <v>15.34</v>
      </c>
      <c r="H20" s="2">
        <v>1</v>
      </c>
      <c r="I20" s="2" t="s">
        <v>10</v>
      </c>
      <c r="J20" s="2" t="s">
        <v>11</v>
      </c>
      <c r="K20" s="2" t="s">
        <v>22</v>
      </c>
    </row>
    <row r="21" spans="1:11" ht="20" x14ac:dyDescent="0.35">
      <c r="A21" s="51">
        <f t="shared" ref="A21" si="8">+A20+1</f>
        <v>11</v>
      </c>
      <c r="B21" s="4" t="s">
        <v>674</v>
      </c>
      <c r="C21" s="2" t="s">
        <v>57</v>
      </c>
      <c r="D21" s="2" t="s">
        <v>26</v>
      </c>
      <c r="E21" s="2" t="s">
        <v>254</v>
      </c>
      <c r="F21" s="2">
        <v>900</v>
      </c>
      <c r="G21" s="2">
        <v>15.34</v>
      </c>
      <c r="H21" s="2">
        <v>1</v>
      </c>
      <c r="I21" s="2" t="s">
        <v>10</v>
      </c>
      <c r="J21" s="2" t="s">
        <v>11</v>
      </c>
      <c r="K21" s="2" t="s">
        <v>22</v>
      </c>
    </row>
    <row r="22" spans="1:11" ht="20" x14ac:dyDescent="0.35">
      <c r="A22" s="51">
        <v>11</v>
      </c>
      <c r="B22" s="4" t="s">
        <v>515</v>
      </c>
      <c r="C22" s="2" t="s">
        <v>8</v>
      </c>
      <c r="D22" s="2" t="s">
        <v>26</v>
      </c>
      <c r="E22" s="2" t="s">
        <v>254</v>
      </c>
      <c r="F22" s="2">
        <v>900</v>
      </c>
      <c r="G22" s="2">
        <v>15.34</v>
      </c>
      <c r="H22" s="2">
        <v>1</v>
      </c>
      <c r="I22" s="2" t="s">
        <v>10</v>
      </c>
      <c r="J22" s="2" t="s">
        <v>11</v>
      </c>
      <c r="K22" s="2" t="s">
        <v>22</v>
      </c>
    </row>
    <row r="23" spans="1:11" ht="20" x14ac:dyDescent="0.35">
      <c r="A23" s="51">
        <f t="shared" ref="A23" si="9">+A22+1</f>
        <v>12</v>
      </c>
      <c r="B23" s="4" t="s">
        <v>675</v>
      </c>
      <c r="C23" s="2" t="s">
        <v>57</v>
      </c>
      <c r="D23" s="2" t="s">
        <v>26</v>
      </c>
      <c r="E23" s="2" t="s">
        <v>254</v>
      </c>
      <c r="F23" s="2">
        <v>900</v>
      </c>
      <c r="G23" s="2">
        <v>15.34</v>
      </c>
      <c r="H23" s="2">
        <v>1</v>
      </c>
      <c r="I23" s="2" t="s">
        <v>10</v>
      </c>
      <c r="J23" s="2" t="s">
        <v>11</v>
      </c>
      <c r="K23" s="2" t="s">
        <v>22</v>
      </c>
    </row>
    <row r="24" spans="1:11" ht="20" x14ac:dyDescent="0.35">
      <c r="A24" s="51">
        <v>12</v>
      </c>
      <c r="B24" s="4" t="s">
        <v>676</v>
      </c>
      <c r="C24" s="2" t="s">
        <v>8</v>
      </c>
      <c r="D24" s="2" t="s">
        <v>26</v>
      </c>
      <c r="E24" s="2" t="s">
        <v>254</v>
      </c>
      <c r="F24" s="2">
        <v>900</v>
      </c>
      <c r="G24" s="2">
        <v>15.34</v>
      </c>
      <c r="H24" s="2">
        <v>1</v>
      </c>
      <c r="I24" s="2" t="s">
        <v>10</v>
      </c>
      <c r="J24" s="2" t="s">
        <v>11</v>
      </c>
      <c r="K24" s="2" t="s">
        <v>22</v>
      </c>
    </row>
    <row r="25" spans="1:11" ht="20" x14ac:dyDescent="0.35">
      <c r="A25" s="51">
        <f t="shared" ref="A25" si="10">+A24+1</f>
        <v>13</v>
      </c>
      <c r="B25" s="4" t="s">
        <v>677</v>
      </c>
      <c r="C25" s="2" t="s">
        <v>57</v>
      </c>
      <c r="D25" s="2" t="s">
        <v>26</v>
      </c>
      <c r="E25" s="2" t="s">
        <v>254</v>
      </c>
      <c r="F25" s="2">
        <v>900</v>
      </c>
      <c r="G25" s="2">
        <v>15.34</v>
      </c>
      <c r="H25" s="2">
        <v>1</v>
      </c>
      <c r="I25" s="2" t="s">
        <v>10</v>
      </c>
      <c r="J25" s="2" t="s">
        <v>11</v>
      </c>
      <c r="K25" s="2" t="s">
        <v>22</v>
      </c>
    </row>
    <row r="26" spans="1:11" ht="20" x14ac:dyDescent="0.35">
      <c r="A26" s="51">
        <v>13</v>
      </c>
      <c r="B26" s="4" t="s">
        <v>468</v>
      </c>
      <c r="C26" s="2" t="s">
        <v>8</v>
      </c>
      <c r="D26" s="2" t="s">
        <v>26</v>
      </c>
      <c r="E26" s="2" t="s">
        <v>254</v>
      </c>
      <c r="F26" s="2">
        <v>900</v>
      </c>
      <c r="G26" s="2">
        <v>15.34</v>
      </c>
      <c r="H26" s="2">
        <v>1</v>
      </c>
      <c r="I26" s="2" t="s">
        <v>10</v>
      </c>
      <c r="J26" s="2" t="s">
        <v>11</v>
      </c>
      <c r="K26" s="2" t="s">
        <v>22</v>
      </c>
    </row>
    <row r="27" spans="1:11" ht="20.5" thickBot="1" x14ac:dyDescent="0.4">
      <c r="A27" s="67"/>
      <c r="B27" s="348" t="s">
        <v>625</v>
      </c>
      <c r="C27" s="349"/>
      <c r="D27" s="349"/>
      <c r="E27" s="349"/>
      <c r="F27" s="349"/>
      <c r="G27" s="350"/>
      <c r="H27" s="263">
        <f>SUM(H2:H26)</f>
        <v>25</v>
      </c>
      <c r="I27" s="56"/>
      <c r="J27" s="56"/>
      <c r="K27" s="57"/>
    </row>
  </sheetData>
  <mergeCells count="1">
    <mergeCell ref="B27:G27"/>
  </mergeCells>
  <phoneticPr fontId="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BE213-BFB2-41EE-AE30-705CEFF92ECB}">
  <sheetPr>
    <tabColor rgb="FF92D050"/>
  </sheetPr>
  <dimension ref="A1:J9"/>
  <sheetViews>
    <sheetView workbookViewId="0">
      <selection activeCell="G9" sqref="G9"/>
    </sheetView>
  </sheetViews>
  <sheetFormatPr defaultRowHeight="14.5" x14ac:dyDescent="0.35"/>
  <cols>
    <col min="2" max="2" width="10.453125" bestFit="1" customWidth="1"/>
    <col min="4" max="4" width="12" bestFit="1" customWidth="1"/>
    <col min="5" max="5" width="20.54296875" bestFit="1" customWidth="1"/>
    <col min="8" max="8" width="22.54296875" bestFit="1" customWidth="1"/>
    <col min="9" max="9" width="17.6328125" bestFit="1" customWidth="1"/>
  </cols>
  <sheetData>
    <row r="1" spans="1:10" ht="20" x14ac:dyDescent="0.35">
      <c r="A1" s="48" t="s">
        <v>0</v>
      </c>
      <c r="B1" s="49" t="s">
        <v>1</v>
      </c>
      <c r="C1" s="49" t="s">
        <v>2</v>
      </c>
      <c r="D1" s="49" t="s">
        <v>3</v>
      </c>
      <c r="E1" s="49" t="s">
        <v>21</v>
      </c>
      <c r="F1" s="49" t="s">
        <v>550</v>
      </c>
      <c r="G1" s="49" t="s">
        <v>4</v>
      </c>
      <c r="H1" s="49" t="s">
        <v>5</v>
      </c>
      <c r="I1" s="49" t="s">
        <v>12</v>
      </c>
      <c r="J1" s="50" t="s">
        <v>6</v>
      </c>
    </row>
    <row r="2" spans="1:10" ht="20" x14ac:dyDescent="0.35">
      <c r="A2" s="51">
        <v>1</v>
      </c>
      <c r="B2" s="4" t="s">
        <v>662</v>
      </c>
      <c r="C2" s="2" t="s">
        <v>57</v>
      </c>
      <c r="D2" s="2" t="s">
        <v>26</v>
      </c>
      <c r="E2" s="2" t="s">
        <v>687</v>
      </c>
      <c r="F2" s="2">
        <v>600</v>
      </c>
      <c r="G2" s="2">
        <v>1</v>
      </c>
      <c r="H2" s="2" t="s">
        <v>10</v>
      </c>
      <c r="I2" s="2" t="s">
        <v>11</v>
      </c>
      <c r="J2" s="52" t="s">
        <v>22</v>
      </c>
    </row>
    <row r="3" spans="1:10" ht="20" x14ac:dyDescent="0.35">
      <c r="A3" s="51">
        <f>+A2+1</f>
        <v>2</v>
      </c>
      <c r="B3" s="4" t="s">
        <v>530</v>
      </c>
      <c r="C3" s="2" t="s">
        <v>8</v>
      </c>
      <c r="D3" s="2" t="s">
        <v>26</v>
      </c>
      <c r="E3" s="2" t="s">
        <v>687</v>
      </c>
      <c r="F3" s="2">
        <v>600</v>
      </c>
      <c r="G3" s="2">
        <v>1</v>
      </c>
      <c r="H3" s="2" t="s">
        <v>10</v>
      </c>
      <c r="I3" s="2" t="s">
        <v>11</v>
      </c>
      <c r="J3" s="52" t="s">
        <v>22</v>
      </c>
    </row>
    <row r="4" spans="1:10" ht="20" x14ac:dyDescent="0.35">
      <c r="A4" s="51">
        <f t="shared" ref="A4:A8" si="0">+A3+1</f>
        <v>3</v>
      </c>
      <c r="B4" s="4" t="s">
        <v>688</v>
      </c>
      <c r="C4" s="2" t="s">
        <v>8</v>
      </c>
      <c r="D4" s="2" t="s">
        <v>26</v>
      </c>
      <c r="E4" s="2" t="s">
        <v>687</v>
      </c>
      <c r="F4" s="2">
        <v>600</v>
      </c>
      <c r="G4" s="2">
        <v>1</v>
      </c>
      <c r="H4" s="2" t="s">
        <v>10</v>
      </c>
      <c r="I4" s="2" t="s">
        <v>11</v>
      </c>
      <c r="J4" s="52" t="s">
        <v>22</v>
      </c>
    </row>
    <row r="5" spans="1:10" ht="20" x14ac:dyDescent="0.35">
      <c r="A5" s="51">
        <f t="shared" si="0"/>
        <v>4</v>
      </c>
      <c r="B5" s="4" t="s">
        <v>689</v>
      </c>
      <c r="C5" s="2" t="s">
        <v>8</v>
      </c>
      <c r="D5" s="2" t="s">
        <v>26</v>
      </c>
      <c r="E5" s="2" t="s">
        <v>687</v>
      </c>
      <c r="F5" s="2">
        <v>600</v>
      </c>
      <c r="G5" s="2">
        <v>1</v>
      </c>
      <c r="H5" s="2" t="s">
        <v>10</v>
      </c>
      <c r="I5" s="2" t="s">
        <v>11</v>
      </c>
      <c r="J5" s="52" t="s">
        <v>22</v>
      </c>
    </row>
    <row r="6" spans="1:10" ht="20" x14ac:dyDescent="0.35">
      <c r="A6" s="51">
        <f t="shared" si="0"/>
        <v>5</v>
      </c>
      <c r="B6" s="4" t="s">
        <v>674</v>
      </c>
      <c r="C6" s="2" t="s">
        <v>8</v>
      </c>
      <c r="D6" s="2" t="s">
        <v>26</v>
      </c>
      <c r="E6" s="2" t="s">
        <v>687</v>
      </c>
      <c r="F6" s="2">
        <v>600</v>
      </c>
      <c r="G6" s="2">
        <v>1</v>
      </c>
      <c r="H6" s="2" t="s">
        <v>10</v>
      </c>
      <c r="I6" s="2" t="s">
        <v>11</v>
      </c>
      <c r="J6" s="52" t="s">
        <v>22</v>
      </c>
    </row>
    <row r="7" spans="1:10" ht="20" x14ac:dyDescent="0.35">
      <c r="A7" s="51">
        <f t="shared" si="0"/>
        <v>6</v>
      </c>
      <c r="B7" s="4" t="s">
        <v>690</v>
      </c>
      <c r="C7" s="2" t="s">
        <v>8</v>
      </c>
      <c r="D7" s="2" t="s">
        <v>26</v>
      </c>
      <c r="E7" s="2" t="s">
        <v>687</v>
      </c>
      <c r="F7" s="2">
        <v>600</v>
      </c>
      <c r="G7" s="2">
        <v>1</v>
      </c>
      <c r="H7" s="2" t="s">
        <v>10</v>
      </c>
      <c r="I7" s="2" t="s">
        <v>11</v>
      </c>
      <c r="J7" s="52" t="s">
        <v>22</v>
      </c>
    </row>
    <row r="8" spans="1:10" ht="20" x14ac:dyDescent="0.35">
      <c r="A8" s="51">
        <f t="shared" si="0"/>
        <v>7</v>
      </c>
      <c r="B8" s="2" t="s">
        <v>470</v>
      </c>
      <c r="C8" s="2" t="s">
        <v>8</v>
      </c>
      <c r="D8" s="2" t="s">
        <v>26</v>
      </c>
      <c r="E8" s="2" t="s">
        <v>687</v>
      </c>
      <c r="F8" s="2">
        <v>600</v>
      </c>
      <c r="G8" s="2">
        <v>1</v>
      </c>
      <c r="H8" s="2" t="s">
        <v>10</v>
      </c>
      <c r="I8" s="2" t="s">
        <v>11</v>
      </c>
      <c r="J8" s="52" t="s">
        <v>22</v>
      </c>
    </row>
    <row r="9" spans="1:10" ht="20.5" thickBot="1" x14ac:dyDescent="0.4">
      <c r="A9" s="67"/>
      <c r="B9" s="348" t="s">
        <v>625</v>
      </c>
      <c r="C9" s="349"/>
      <c r="D9" s="349"/>
      <c r="E9" s="349"/>
      <c r="F9" s="349"/>
      <c r="G9" s="263">
        <f>SUM(G2:G8)</f>
        <v>7</v>
      </c>
      <c r="H9" s="56"/>
      <c r="I9" s="56"/>
      <c r="J9" s="57"/>
    </row>
  </sheetData>
  <mergeCells count="1">
    <mergeCell ref="B9:F9"/>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C70D4-AC3F-46E0-AD8B-2CFDE850EB0D}">
  <sheetPr>
    <tabColor rgb="FF92D050"/>
  </sheetPr>
  <dimension ref="A1:K8"/>
  <sheetViews>
    <sheetView workbookViewId="0">
      <selection activeCell="H8" sqref="H8"/>
    </sheetView>
  </sheetViews>
  <sheetFormatPr defaultRowHeight="14.5" x14ac:dyDescent="0.35"/>
  <cols>
    <col min="1" max="1" width="5.81640625" customWidth="1"/>
    <col min="2" max="2" width="10.453125" bestFit="1" customWidth="1"/>
    <col min="4" max="4" width="12" bestFit="1" customWidth="1"/>
    <col min="5" max="5" width="18.81640625" bestFit="1" customWidth="1"/>
    <col min="6" max="6" width="14.6328125" customWidth="1"/>
    <col min="7" max="7" width="9.36328125" bestFit="1" customWidth="1"/>
    <col min="9" max="9" width="22.54296875" bestFit="1" customWidth="1"/>
    <col min="10" max="10" width="17.6328125" bestFit="1" customWidth="1"/>
    <col min="11" max="11" width="10" customWidth="1"/>
  </cols>
  <sheetData>
    <row r="1" spans="1:11" ht="20" x14ac:dyDescent="0.35">
      <c r="A1" s="48" t="s">
        <v>0</v>
      </c>
      <c r="B1" s="49" t="s">
        <v>1</v>
      </c>
      <c r="C1" s="49" t="s">
        <v>2</v>
      </c>
      <c r="D1" s="49" t="s">
        <v>3</v>
      </c>
      <c r="E1" s="49" t="s">
        <v>21</v>
      </c>
      <c r="F1" s="49" t="s">
        <v>550</v>
      </c>
      <c r="G1" s="49" t="s">
        <v>551</v>
      </c>
      <c r="H1" s="49" t="s">
        <v>4</v>
      </c>
      <c r="I1" s="49" t="s">
        <v>5</v>
      </c>
      <c r="J1" s="49" t="s">
        <v>12</v>
      </c>
      <c r="K1" s="50" t="s">
        <v>6</v>
      </c>
    </row>
    <row r="2" spans="1:11" ht="20" x14ac:dyDescent="0.35">
      <c r="A2" s="51">
        <v>1</v>
      </c>
      <c r="B2" s="4" t="s">
        <v>679</v>
      </c>
      <c r="C2" s="2" t="s">
        <v>8</v>
      </c>
      <c r="D2" s="2" t="s">
        <v>26</v>
      </c>
      <c r="E2" s="2" t="s">
        <v>678</v>
      </c>
      <c r="F2" s="14" t="s">
        <v>589</v>
      </c>
      <c r="G2" s="2">
        <v>17.059999999999999</v>
      </c>
      <c r="H2" s="2">
        <v>1</v>
      </c>
      <c r="I2" s="2" t="s">
        <v>10</v>
      </c>
      <c r="J2" s="2" t="s">
        <v>11</v>
      </c>
      <c r="K2" s="52" t="s">
        <v>22</v>
      </c>
    </row>
    <row r="3" spans="1:11" ht="20" x14ac:dyDescent="0.35">
      <c r="A3" s="51">
        <f>+A2+1</f>
        <v>2</v>
      </c>
      <c r="B3" s="4" t="s">
        <v>680</v>
      </c>
      <c r="C3" s="2" t="s">
        <v>8</v>
      </c>
      <c r="D3" s="2" t="s">
        <v>26</v>
      </c>
      <c r="E3" s="2" t="s">
        <v>678</v>
      </c>
      <c r="F3" s="14" t="s">
        <v>589</v>
      </c>
      <c r="G3" s="2">
        <v>17.059999999999999</v>
      </c>
      <c r="H3" s="2">
        <v>1</v>
      </c>
      <c r="I3" s="2" t="s">
        <v>10</v>
      </c>
      <c r="J3" s="2" t="s">
        <v>11</v>
      </c>
      <c r="K3" s="52" t="s">
        <v>22</v>
      </c>
    </row>
    <row r="4" spans="1:11" ht="20" x14ac:dyDescent="0.35">
      <c r="A4" s="51">
        <f t="shared" ref="A4:A7" si="0">+A3+1</f>
        <v>3</v>
      </c>
      <c r="B4" s="4" t="s">
        <v>312</v>
      </c>
      <c r="C4" s="2" t="s">
        <v>8</v>
      </c>
      <c r="D4" s="2" t="s">
        <v>26</v>
      </c>
      <c r="E4" s="2" t="s">
        <v>678</v>
      </c>
      <c r="F4" s="14" t="s">
        <v>589</v>
      </c>
      <c r="G4" s="2">
        <v>17.059999999999999</v>
      </c>
      <c r="H4" s="2">
        <v>1</v>
      </c>
      <c r="I4" s="2" t="s">
        <v>10</v>
      </c>
      <c r="J4" s="2" t="s">
        <v>11</v>
      </c>
      <c r="K4" s="52" t="s">
        <v>22</v>
      </c>
    </row>
    <row r="5" spans="1:11" ht="20" x14ac:dyDescent="0.35">
      <c r="A5" s="51">
        <f t="shared" si="0"/>
        <v>4</v>
      </c>
      <c r="B5" s="2" t="s">
        <v>681</v>
      </c>
      <c r="C5" s="2" t="s">
        <v>8</v>
      </c>
      <c r="D5" s="2" t="s">
        <v>26</v>
      </c>
      <c r="E5" s="2" t="s">
        <v>678</v>
      </c>
      <c r="F5" s="14" t="s">
        <v>589</v>
      </c>
      <c r="G5" s="2">
        <v>17.059999999999999</v>
      </c>
      <c r="H5" s="2">
        <v>1</v>
      </c>
      <c r="I5" s="2" t="s">
        <v>10</v>
      </c>
      <c r="J5" s="2" t="s">
        <v>11</v>
      </c>
      <c r="K5" s="52" t="s">
        <v>22</v>
      </c>
    </row>
    <row r="6" spans="1:11" ht="20" x14ac:dyDescent="0.35">
      <c r="A6" s="51">
        <f t="shared" si="0"/>
        <v>5</v>
      </c>
      <c r="B6" s="4" t="s">
        <v>682</v>
      </c>
      <c r="C6" s="2" t="s">
        <v>57</v>
      </c>
      <c r="D6" s="2" t="s">
        <v>26</v>
      </c>
      <c r="E6" s="2" t="s">
        <v>678</v>
      </c>
      <c r="F6" s="14" t="s">
        <v>589</v>
      </c>
      <c r="G6" s="2">
        <v>17.059999999999999</v>
      </c>
      <c r="H6" s="2">
        <v>1</v>
      </c>
      <c r="I6" s="2" t="s">
        <v>10</v>
      </c>
      <c r="J6" s="2" t="s">
        <v>11</v>
      </c>
      <c r="K6" s="52" t="s">
        <v>22</v>
      </c>
    </row>
    <row r="7" spans="1:11" ht="20" x14ac:dyDescent="0.35">
      <c r="A7" s="51">
        <f t="shared" si="0"/>
        <v>6</v>
      </c>
      <c r="B7" s="4" t="s">
        <v>683</v>
      </c>
      <c r="C7" s="2" t="s">
        <v>8</v>
      </c>
      <c r="D7" s="2" t="s">
        <v>26</v>
      </c>
      <c r="E7" s="2" t="s">
        <v>678</v>
      </c>
      <c r="F7" s="14" t="s">
        <v>589</v>
      </c>
      <c r="G7" s="2">
        <v>17.059999999999999</v>
      </c>
      <c r="H7" s="2">
        <v>1</v>
      </c>
      <c r="I7" s="2" t="s">
        <v>10</v>
      </c>
      <c r="J7" s="2" t="s">
        <v>11</v>
      </c>
      <c r="K7" s="52" t="s">
        <v>22</v>
      </c>
    </row>
    <row r="8" spans="1:11" ht="20.5" thickBot="1" x14ac:dyDescent="0.4">
      <c r="A8" s="67"/>
      <c r="B8" s="348" t="s">
        <v>625</v>
      </c>
      <c r="C8" s="349"/>
      <c r="D8" s="349"/>
      <c r="E8" s="349"/>
      <c r="F8" s="349"/>
      <c r="G8" s="350"/>
      <c r="H8" s="263">
        <f>SUM(H2:H7)</f>
        <v>6</v>
      </c>
      <c r="I8" s="56"/>
      <c r="J8" s="56"/>
      <c r="K8" s="57"/>
    </row>
  </sheetData>
  <mergeCells count="1">
    <mergeCell ref="B8:G8"/>
  </mergeCells>
  <phoneticPr fontId="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BACA0-79B4-4882-8077-7FB97D6CD7ED}">
  <sheetPr>
    <tabColor rgb="FF92D050"/>
  </sheetPr>
  <dimension ref="A1:K6"/>
  <sheetViews>
    <sheetView workbookViewId="0">
      <selection activeCell="I6" sqref="I6"/>
    </sheetView>
  </sheetViews>
  <sheetFormatPr defaultRowHeight="14.5" x14ac:dyDescent="0.35"/>
  <cols>
    <col min="2" max="2" width="10.453125" bestFit="1" customWidth="1"/>
    <col min="4" max="4" width="12" bestFit="1" customWidth="1"/>
    <col min="5" max="5" width="20.54296875" bestFit="1" customWidth="1"/>
    <col min="6" max="6" width="10.81640625" customWidth="1"/>
    <col min="7" max="7" width="9.36328125" bestFit="1" customWidth="1"/>
    <col min="9" max="9" width="22.54296875" bestFit="1" customWidth="1"/>
    <col min="10" max="10" width="17.6328125" bestFit="1" customWidth="1"/>
  </cols>
  <sheetData>
    <row r="1" spans="1:11" ht="20" x14ac:dyDescent="0.35">
      <c r="A1" s="48" t="s">
        <v>0</v>
      </c>
      <c r="B1" s="49" t="s">
        <v>1</v>
      </c>
      <c r="C1" s="49" t="s">
        <v>2</v>
      </c>
      <c r="D1" s="49" t="s">
        <v>3</v>
      </c>
      <c r="E1" s="49" t="s">
        <v>21</v>
      </c>
      <c r="F1" s="49" t="s">
        <v>550</v>
      </c>
      <c r="G1" s="49" t="s">
        <v>551</v>
      </c>
      <c r="H1" s="49" t="s">
        <v>4</v>
      </c>
      <c r="I1" s="49" t="s">
        <v>5</v>
      </c>
      <c r="J1" s="49" t="s">
        <v>12</v>
      </c>
      <c r="K1" s="50" t="s">
        <v>6</v>
      </c>
    </row>
    <row r="2" spans="1:11" ht="20" x14ac:dyDescent="0.35">
      <c r="A2" s="51">
        <v>1</v>
      </c>
      <c r="B2" s="4" t="s">
        <v>661</v>
      </c>
      <c r="C2" s="2" t="s">
        <v>57</v>
      </c>
      <c r="D2" s="2" t="s">
        <v>26</v>
      </c>
      <c r="E2" s="2" t="s">
        <v>684</v>
      </c>
      <c r="F2" s="14" t="s">
        <v>589</v>
      </c>
      <c r="G2" s="2">
        <v>17.13</v>
      </c>
      <c r="H2" s="2">
        <v>1</v>
      </c>
      <c r="I2" s="2" t="s">
        <v>10</v>
      </c>
      <c r="J2" s="2" t="s">
        <v>11</v>
      </c>
      <c r="K2" s="52" t="s">
        <v>22</v>
      </c>
    </row>
    <row r="3" spans="1:11" ht="20" x14ac:dyDescent="0.35">
      <c r="A3" s="51">
        <f>+A2+1</f>
        <v>2</v>
      </c>
      <c r="B3" s="4" t="s">
        <v>188</v>
      </c>
      <c r="C3" s="2" t="s">
        <v>57</v>
      </c>
      <c r="D3" s="2" t="s">
        <v>26</v>
      </c>
      <c r="E3" s="2" t="s">
        <v>684</v>
      </c>
      <c r="F3" s="14" t="s">
        <v>589</v>
      </c>
      <c r="G3" s="2">
        <v>17.13</v>
      </c>
      <c r="H3" s="2">
        <v>1</v>
      </c>
      <c r="I3" s="2" t="s">
        <v>10</v>
      </c>
      <c r="J3" s="2" t="s">
        <v>11</v>
      </c>
      <c r="K3" s="52" t="s">
        <v>22</v>
      </c>
    </row>
    <row r="4" spans="1:11" ht="20" x14ac:dyDescent="0.35">
      <c r="A4" s="51">
        <f t="shared" ref="A4:A5" si="0">+A3+1</f>
        <v>3</v>
      </c>
      <c r="B4" s="4" t="s">
        <v>685</v>
      </c>
      <c r="C4" s="2" t="s">
        <v>57</v>
      </c>
      <c r="D4" s="2" t="s">
        <v>26</v>
      </c>
      <c r="E4" s="2" t="s">
        <v>684</v>
      </c>
      <c r="F4" s="14" t="s">
        <v>589</v>
      </c>
      <c r="G4" s="2">
        <v>17.13</v>
      </c>
      <c r="H4" s="2">
        <v>1</v>
      </c>
      <c r="I4" s="2" t="s">
        <v>10</v>
      </c>
      <c r="J4" s="2" t="s">
        <v>11</v>
      </c>
      <c r="K4" s="52" t="s">
        <v>22</v>
      </c>
    </row>
    <row r="5" spans="1:11" ht="20" x14ac:dyDescent="0.35">
      <c r="A5" s="51">
        <f t="shared" si="0"/>
        <v>4</v>
      </c>
      <c r="B5" s="2" t="s">
        <v>686</v>
      </c>
      <c r="C5" s="2" t="s">
        <v>57</v>
      </c>
      <c r="D5" s="2" t="s">
        <v>26</v>
      </c>
      <c r="E5" s="2" t="s">
        <v>684</v>
      </c>
      <c r="F5" s="14" t="s">
        <v>589</v>
      </c>
      <c r="G5" s="2">
        <v>17.13</v>
      </c>
      <c r="H5" s="2">
        <v>1</v>
      </c>
      <c r="I5" s="2" t="s">
        <v>10</v>
      </c>
      <c r="J5" s="2" t="s">
        <v>11</v>
      </c>
      <c r="K5" s="52" t="s">
        <v>22</v>
      </c>
    </row>
    <row r="6" spans="1:11" ht="20.5" thickBot="1" x14ac:dyDescent="0.4">
      <c r="A6" s="67"/>
      <c r="B6" s="348" t="s">
        <v>625</v>
      </c>
      <c r="C6" s="349"/>
      <c r="D6" s="349"/>
      <c r="E6" s="349"/>
      <c r="F6" s="349"/>
      <c r="G6" s="350"/>
      <c r="H6" s="53">
        <f>SUM(H2:H5)</f>
        <v>4</v>
      </c>
      <c r="I6" s="56"/>
      <c r="J6" s="56"/>
      <c r="K6" s="57"/>
    </row>
  </sheetData>
  <mergeCells count="1">
    <mergeCell ref="B6:G6"/>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05A80-AF1D-42E2-B406-9345C3871F08}">
  <sheetPr>
    <tabColor rgb="FF92D050"/>
  </sheetPr>
  <dimension ref="A1:L60"/>
  <sheetViews>
    <sheetView topLeftCell="A37" zoomScale="97" workbookViewId="0">
      <selection activeCell="G56" sqref="G56"/>
    </sheetView>
  </sheetViews>
  <sheetFormatPr defaultRowHeight="14.5" x14ac:dyDescent="0.35"/>
  <cols>
    <col min="1" max="1" width="5.54296875" customWidth="1"/>
    <col min="2" max="2" width="17" customWidth="1"/>
    <col min="4" max="4" width="16.54296875" customWidth="1"/>
    <col min="5" max="5" width="37.90625" customWidth="1"/>
    <col min="6" max="6" width="26.1796875" customWidth="1"/>
    <col min="7" max="7" width="13.36328125" customWidth="1"/>
    <col min="9" max="9" width="21.81640625" customWidth="1"/>
    <col min="10" max="10" width="20.6328125" customWidth="1"/>
    <col min="11" max="11" width="30.1796875" customWidth="1"/>
    <col min="12" max="12" width="29" customWidth="1"/>
  </cols>
  <sheetData>
    <row r="1" spans="1:12" ht="20" x14ac:dyDescent="0.35">
      <c r="A1" s="48" t="s">
        <v>0</v>
      </c>
      <c r="B1" s="49" t="s">
        <v>1</v>
      </c>
      <c r="C1" s="49" t="s">
        <v>2</v>
      </c>
      <c r="D1" s="49" t="s">
        <v>3</v>
      </c>
      <c r="E1" s="49" t="s">
        <v>21</v>
      </c>
      <c r="F1" s="49" t="s">
        <v>550</v>
      </c>
      <c r="G1" s="49" t="s">
        <v>629</v>
      </c>
      <c r="H1" s="49" t="s">
        <v>628</v>
      </c>
      <c r="I1" s="49" t="s">
        <v>5</v>
      </c>
      <c r="J1" s="49" t="s">
        <v>12</v>
      </c>
      <c r="K1" s="50" t="s">
        <v>6</v>
      </c>
    </row>
    <row r="2" spans="1:12" ht="20" x14ac:dyDescent="0.35">
      <c r="A2" s="51">
        <v>1</v>
      </c>
      <c r="B2" s="4" t="s">
        <v>33</v>
      </c>
      <c r="C2" s="2" t="s">
        <v>8</v>
      </c>
      <c r="D2" s="2" t="s">
        <v>26</v>
      </c>
      <c r="E2" s="2" t="s">
        <v>744</v>
      </c>
      <c r="F2" s="2" t="s">
        <v>32</v>
      </c>
      <c r="G2" s="266">
        <f>1.2*1.2</f>
        <v>1.44</v>
      </c>
      <c r="H2" s="2">
        <v>1</v>
      </c>
      <c r="I2" s="2" t="s">
        <v>10</v>
      </c>
      <c r="J2" s="2" t="s">
        <v>27</v>
      </c>
      <c r="K2" s="52" t="s">
        <v>22</v>
      </c>
    </row>
    <row r="3" spans="1:12" ht="20" x14ac:dyDescent="0.35">
      <c r="A3" s="51">
        <v>2</v>
      </c>
      <c r="B3" s="4" t="s">
        <v>46</v>
      </c>
      <c r="C3" s="2" t="s">
        <v>8</v>
      </c>
      <c r="D3" s="2" t="s">
        <v>26</v>
      </c>
      <c r="E3" s="2" t="s">
        <v>744</v>
      </c>
      <c r="F3" s="2" t="s">
        <v>32</v>
      </c>
      <c r="G3" s="266">
        <f>1.22*1.22</f>
        <v>1.4883999999999999</v>
      </c>
      <c r="H3" s="2">
        <v>1</v>
      </c>
      <c r="I3" s="2" t="s">
        <v>10</v>
      </c>
      <c r="J3" s="2" t="s">
        <v>27</v>
      </c>
      <c r="K3" s="52" t="s">
        <v>22</v>
      </c>
    </row>
    <row r="4" spans="1:12" ht="20" x14ac:dyDescent="0.35">
      <c r="A4" s="51">
        <v>3</v>
      </c>
      <c r="B4" s="4" t="s">
        <v>94</v>
      </c>
      <c r="C4" s="2" t="s">
        <v>8</v>
      </c>
      <c r="D4" s="2" t="s">
        <v>26</v>
      </c>
      <c r="E4" s="2" t="s">
        <v>744</v>
      </c>
      <c r="F4" s="2" t="s">
        <v>95</v>
      </c>
      <c r="G4" s="266">
        <f>1.22*1.8</f>
        <v>2.1960000000000002</v>
      </c>
      <c r="H4" s="2">
        <v>1</v>
      </c>
      <c r="I4" s="2" t="s">
        <v>10</v>
      </c>
      <c r="J4" s="2" t="s">
        <v>27</v>
      </c>
      <c r="K4" s="52" t="s">
        <v>22</v>
      </c>
    </row>
    <row r="5" spans="1:12" ht="20" x14ac:dyDescent="0.35">
      <c r="A5" s="51">
        <v>4</v>
      </c>
      <c r="B5" s="4" t="s">
        <v>104</v>
      </c>
      <c r="C5" s="2" t="s">
        <v>8</v>
      </c>
      <c r="D5" s="2" t="s">
        <v>26</v>
      </c>
      <c r="E5" s="2" t="s">
        <v>744</v>
      </c>
      <c r="F5" s="2" t="s">
        <v>32</v>
      </c>
      <c r="G5" s="266">
        <f>1.22*1.22</f>
        <v>1.4883999999999999</v>
      </c>
      <c r="H5" s="2">
        <v>1</v>
      </c>
      <c r="I5" s="2" t="s">
        <v>10</v>
      </c>
      <c r="J5" s="2" t="s">
        <v>27</v>
      </c>
      <c r="K5" s="52" t="s">
        <v>22</v>
      </c>
    </row>
    <row r="6" spans="1:12" ht="20" x14ac:dyDescent="0.35">
      <c r="A6" s="51">
        <v>5</v>
      </c>
      <c r="B6" s="4" t="s">
        <v>107</v>
      </c>
      <c r="C6" s="2" t="s">
        <v>8</v>
      </c>
      <c r="D6" s="2" t="s">
        <v>108</v>
      </c>
      <c r="E6" s="2" t="s">
        <v>744</v>
      </c>
      <c r="F6" s="2" t="s">
        <v>32</v>
      </c>
      <c r="G6" s="266">
        <f>1.22*1.22</f>
        <v>1.4883999999999999</v>
      </c>
      <c r="H6" s="2">
        <v>1</v>
      </c>
      <c r="I6" s="2" t="s">
        <v>10</v>
      </c>
      <c r="J6" s="2" t="s">
        <v>27</v>
      </c>
      <c r="K6" s="52" t="s">
        <v>22</v>
      </c>
    </row>
    <row r="7" spans="1:12" ht="20" x14ac:dyDescent="0.35">
      <c r="A7" s="51">
        <v>6</v>
      </c>
      <c r="B7" s="4" t="s">
        <v>111</v>
      </c>
      <c r="C7" s="2" t="s">
        <v>8</v>
      </c>
      <c r="D7" s="2" t="s">
        <v>26</v>
      </c>
      <c r="E7" s="2" t="s">
        <v>744</v>
      </c>
      <c r="F7" s="2" t="s">
        <v>112</v>
      </c>
      <c r="G7" s="266">
        <f>1.2*1.8</f>
        <v>2.16</v>
      </c>
      <c r="H7" s="2">
        <v>1</v>
      </c>
      <c r="I7" s="2" t="s">
        <v>10</v>
      </c>
      <c r="J7" s="2" t="s">
        <v>27</v>
      </c>
      <c r="K7" s="52" t="s">
        <v>22</v>
      </c>
    </row>
    <row r="8" spans="1:12" ht="20" x14ac:dyDescent="0.35">
      <c r="A8" s="51">
        <v>7</v>
      </c>
      <c r="B8" s="4" t="s">
        <v>211</v>
      </c>
      <c r="C8" s="2" t="s">
        <v>8</v>
      </c>
      <c r="D8" s="2" t="s">
        <v>108</v>
      </c>
      <c r="E8" s="2" t="s">
        <v>744</v>
      </c>
      <c r="F8" s="2" t="s">
        <v>95</v>
      </c>
      <c r="G8" s="266">
        <f>1.22*1.8</f>
        <v>2.1960000000000002</v>
      </c>
      <c r="H8" s="2">
        <v>1</v>
      </c>
      <c r="I8" s="2" t="s">
        <v>10</v>
      </c>
      <c r="J8" s="2" t="s">
        <v>27</v>
      </c>
      <c r="K8" s="52" t="s">
        <v>22</v>
      </c>
    </row>
    <row r="9" spans="1:12" ht="20" x14ac:dyDescent="0.35">
      <c r="A9" s="51">
        <v>8</v>
      </c>
      <c r="B9" s="4" t="s">
        <v>428</v>
      </c>
      <c r="C9" s="2" t="s">
        <v>8</v>
      </c>
      <c r="D9" s="2" t="s">
        <v>26</v>
      </c>
      <c r="E9" s="2" t="s">
        <v>744</v>
      </c>
      <c r="F9" s="2" t="s">
        <v>95</v>
      </c>
      <c r="G9" s="266">
        <f>1.22*1.8</f>
        <v>2.1960000000000002</v>
      </c>
      <c r="H9" s="2">
        <v>1</v>
      </c>
      <c r="I9" s="2" t="s">
        <v>10</v>
      </c>
      <c r="J9" s="2" t="s">
        <v>27</v>
      </c>
      <c r="K9" s="52" t="s">
        <v>22</v>
      </c>
    </row>
    <row r="10" spans="1:12" ht="20" x14ac:dyDescent="0.35">
      <c r="A10" s="51">
        <v>9</v>
      </c>
      <c r="B10" s="4" t="s">
        <v>251</v>
      </c>
      <c r="C10" s="2" t="s">
        <v>57</v>
      </c>
      <c r="D10" s="2" t="s">
        <v>26</v>
      </c>
      <c r="E10" s="2" t="s">
        <v>744</v>
      </c>
      <c r="F10" s="2" t="s">
        <v>154</v>
      </c>
      <c r="G10" s="266">
        <f>1.22*0.9</f>
        <v>1.0980000000000001</v>
      </c>
      <c r="H10" s="2">
        <v>1</v>
      </c>
      <c r="I10" s="2" t="s">
        <v>10</v>
      </c>
      <c r="J10" s="2" t="s">
        <v>27</v>
      </c>
      <c r="K10" s="52" t="s">
        <v>22</v>
      </c>
    </row>
    <row r="11" spans="1:12" ht="20" x14ac:dyDescent="0.35">
      <c r="A11" s="51">
        <v>10</v>
      </c>
      <c r="B11" s="4" t="s">
        <v>75</v>
      </c>
      <c r="C11" s="4" t="s">
        <v>57</v>
      </c>
      <c r="D11" s="2" t="s">
        <v>26</v>
      </c>
      <c r="E11" s="2" t="s">
        <v>744</v>
      </c>
      <c r="F11" s="2" t="s">
        <v>32</v>
      </c>
      <c r="G11" s="266">
        <f>1.22*1.22</f>
        <v>1.4883999999999999</v>
      </c>
      <c r="H11" s="2">
        <v>1</v>
      </c>
      <c r="I11" s="2" t="s">
        <v>10</v>
      </c>
      <c r="J11" s="2" t="s">
        <v>27</v>
      </c>
      <c r="K11" s="52" t="s">
        <v>22</v>
      </c>
    </row>
    <row r="12" spans="1:12" ht="20" x14ac:dyDescent="0.35">
      <c r="A12" s="51">
        <v>11</v>
      </c>
      <c r="B12" s="4" t="s">
        <v>529</v>
      </c>
      <c r="C12" s="2" t="s">
        <v>57</v>
      </c>
      <c r="D12" s="2" t="s">
        <v>26</v>
      </c>
      <c r="E12" s="2" t="s">
        <v>744</v>
      </c>
      <c r="F12" s="2" t="s">
        <v>154</v>
      </c>
      <c r="G12" s="266">
        <f>1.22*0.9</f>
        <v>1.0980000000000001</v>
      </c>
      <c r="H12" s="2">
        <v>1</v>
      </c>
      <c r="I12" s="2" t="s">
        <v>10</v>
      </c>
      <c r="J12" s="2" t="s">
        <v>27</v>
      </c>
      <c r="K12" s="52" t="s">
        <v>22</v>
      </c>
    </row>
    <row r="13" spans="1:12" ht="20.5" thickBot="1" x14ac:dyDescent="0.4">
      <c r="A13" s="354" t="s">
        <v>626</v>
      </c>
      <c r="B13" s="355"/>
      <c r="C13" s="355"/>
      <c r="D13" s="355"/>
      <c r="E13" s="355"/>
      <c r="F13" s="356"/>
      <c r="G13" s="61">
        <f>SUM(G2:G12)</f>
        <v>18.337599999999998</v>
      </c>
      <c r="H13" s="53"/>
      <c r="I13" s="54"/>
      <c r="J13" s="54"/>
      <c r="K13" s="55"/>
    </row>
    <row r="14" spans="1:12" ht="20" x14ac:dyDescent="0.35">
      <c r="A14" s="48" t="s">
        <v>0</v>
      </c>
      <c r="B14" s="49" t="s">
        <v>1</v>
      </c>
      <c r="C14" s="49" t="s">
        <v>2</v>
      </c>
      <c r="D14" s="49" t="s">
        <v>3</v>
      </c>
      <c r="E14" s="49" t="s">
        <v>21</v>
      </c>
      <c r="F14" s="49" t="s">
        <v>550</v>
      </c>
      <c r="G14" s="49" t="s">
        <v>733</v>
      </c>
      <c r="H14" s="49" t="s">
        <v>4</v>
      </c>
      <c r="I14" s="49" t="s">
        <v>5</v>
      </c>
      <c r="J14" s="49" t="s">
        <v>12</v>
      </c>
      <c r="K14" s="50" t="s">
        <v>6</v>
      </c>
    </row>
    <row r="15" spans="1:12" ht="20" x14ac:dyDescent="0.35">
      <c r="A15" s="51">
        <v>1</v>
      </c>
      <c r="B15" s="4" t="s">
        <v>39</v>
      </c>
      <c r="C15" s="2" t="s">
        <v>8</v>
      </c>
      <c r="D15" s="2" t="s">
        <v>26</v>
      </c>
      <c r="E15" s="2" t="s">
        <v>744</v>
      </c>
      <c r="F15" s="2" t="s">
        <v>32</v>
      </c>
      <c r="G15" s="4">
        <f>1.22*1.22</f>
        <v>1.4883999999999999</v>
      </c>
      <c r="H15" s="2">
        <v>1</v>
      </c>
      <c r="I15" s="2" t="s">
        <v>594</v>
      </c>
      <c r="J15" s="2" t="s">
        <v>27</v>
      </c>
      <c r="K15" s="52" t="s">
        <v>23</v>
      </c>
      <c r="L15" s="1"/>
    </row>
    <row r="16" spans="1:12" ht="20" x14ac:dyDescent="0.35">
      <c r="A16" s="51">
        <f>+A15+1</f>
        <v>2</v>
      </c>
      <c r="B16" s="4" t="s">
        <v>48</v>
      </c>
      <c r="C16" s="2" t="s">
        <v>8</v>
      </c>
      <c r="D16" s="2" t="s">
        <v>26</v>
      </c>
      <c r="E16" s="2" t="s">
        <v>744</v>
      </c>
      <c r="F16" s="2" t="s">
        <v>32</v>
      </c>
      <c r="G16" s="4">
        <f>1.22*1.22</f>
        <v>1.4883999999999999</v>
      </c>
      <c r="H16" s="2">
        <v>1</v>
      </c>
      <c r="I16" s="2" t="s">
        <v>594</v>
      </c>
      <c r="J16" s="2" t="s">
        <v>27</v>
      </c>
      <c r="K16" s="52" t="s">
        <v>23</v>
      </c>
      <c r="L16" s="1"/>
    </row>
    <row r="17" spans="1:12" ht="26" customHeight="1" x14ac:dyDescent="0.35">
      <c r="A17" s="51">
        <f t="shared" ref="A17:A45" si="0">+A16+1</f>
        <v>3</v>
      </c>
      <c r="B17" s="4" t="s">
        <v>51</v>
      </c>
      <c r="C17" s="2" t="s">
        <v>8</v>
      </c>
      <c r="D17" s="2" t="s">
        <v>26</v>
      </c>
      <c r="E17" s="2" t="s">
        <v>745</v>
      </c>
      <c r="F17" s="2" t="s">
        <v>52</v>
      </c>
      <c r="G17" s="2">
        <f>3.7*3.8</f>
        <v>14.06</v>
      </c>
      <c r="H17" s="2">
        <v>1</v>
      </c>
      <c r="I17" s="2" t="s">
        <v>594</v>
      </c>
      <c r="J17" s="2" t="s">
        <v>27</v>
      </c>
      <c r="K17" s="52" t="s">
        <v>23</v>
      </c>
      <c r="L17" s="38"/>
    </row>
    <row r="18" spans="1:12" ht="20" x14ac:dyDescent="0.35">
      <c r="A18" s="51">
        <f t="shared" si="0"/>
        <v>4</v>
      </c>
      <c r="B18" s="4" t="s">
        <v>62</v>
      </c>
      <c r="C18" s="2" t="s">
        <v>8</v>
      </c>
      <c r="D18" s="2" t="s">
        <v>26</v>
      </c>
      <c r="E18" s="2" t="s">
        <v>744</v>
      </c>
      <c r="F18" s="2" t="s">
        <v>63</v>
      </c>
      <c r="G18" s="2">
        <f>1.1*2</f>
        <v>2.2000000000000002</v>
      </c>
      <c r="H18" s="2">
        <v>1</v>
      </c>
      <c r="I18" s="2" t="s">
        <v>594</v>
      </c>
      <c r="J18" s="2" t="s">
        <v>27</v>
      </c>
      <c r="K18" s="52" t="s">
        <v>64</v>
      </c>
      <c r="L18" s="1"/>
    </row>
    <row r="19" spans="1:12" ht="20" x14ac:dyDescent="0.35">
      <c r="A19" s="51">
        <f t="shared" si="0"/>
        <v>5</v>
      </c>
      <c r="B19" s="4" t="s">
        <v>115</v>
      </c>
      <c r="C19" s="2" t="s">
        <v>8</v>
      </c>
      <c r="D19" s="2" t="s">
        <v>208</v>
      </c>
      <c r="E19" s="2" t="s">
        <v>744</v>
      </c>
      <c r="F19" s="2" t="s">
        <v>95</v>
      </c>
      <c r="G19" s="2">
        <f>1.22*1.8</f>
        <v>2.1960000000000002</v>
      </c>
      <c r="H19" s="2">
        <v>1</v>
      </c>
      <c r="I19" s="2" t="s">
        <v>594</v>
      </c>
      <c r="J19" s="2" t="s">
        <v>27</v>
      </c>
      <c r="K19" s="52" t="s">
        <v>64</v>
      </c>
      <c r="L19" s="1"/>
    </row>
    <row r="20" spans="1:12" ht="20" x14ac:dyDescent="0.35">
      <c r="A20" s="51">
        <f t="shared" si="0"/>
        <v>6</v>
      </c>
      <c r="B20" s="2" t="s">
        <v>135</v>
      </c>
      <c r="C20" s="2" t="s">
        <v>8</v>
      </c>
      <c r="D20" s="2" t="s">
        <v>108</v>
      </c>
      <c r="E20" s="2" t="s">
        <v>744</v>
      </c>
      <c r="F20" s="2" t="s">
        <v>32</v>
      </c>
      <c r="G20" s="2">
        <f>1.22*1.22</f>
        <v>1.4883999999999999</v>
      </c>
      <c r="H20" s="2">
        <v>1</v>
      </c>
      <c r="I20" s="2" t="s">
        <v>594</v>
      </c>
      <c r="J20" s="2" t="s">
        <v>27</v>
      </c>
      <c r="K20" s="52" t="s">
        <v>64</v>
      </c>
      <c r="L20" s="1"/>
    </row>
    <row r="21" spans="1:12" ht="20" x14ac:dyDescent="0.35">
      <c r="A21" s="51">
        <f t="shared" si="0"/>
        <v>7</v>
      </c>
      <c r="B21" s="4" t="s">
        <v>204</v>
      </c>
      <c r="C21" s="2" t="s">
        <v>8</v>
      </c>
      <c r="D21" s="2" t="s">
        <v>26</v>
      </c>
      <c r="E21" s="2" t="s">
        <v>745</v>
      </c>
      <c r="F21" s="2" t="s">
        <v>205</v>
      </c>
      <c r="G21" s="2">
        <f>3.75*1.8</f>
        <v>6.75</v>
      </c>
      <c r="H21" s="2">
        <v>1</v>
      </c>
      <c r="I21" s="2" t="s">
        <v>594</v>
      </c>
      <c r="J21" s="2" t="s">
        <v>11</v>
      </c>
      <c r="K21" s="52" t="s">
        <v>64</v>
      </c>
      <c r="L21" s="1"/>
    </row>
    <row r="22" spans="1:12" ht="20" x14ac:dyDescent="0.35">
      <c r="A22" s="51">
        <f t="shared" si="0"/>
        <v>8</v>
      </c>
      <c r="B22" s="4" t="s">
        <v>213</v>
      </c>
      <c r="C22" s="2" t="s">
        <v>8</v>
      </c>
      <c r="D22" s="2" t="s">
        <v>26</v>
      </c>
      <c r="E22" s="2" t="s">
        <v>744</v>
      </c>
      <c r="F22" s="2" t="s">
        <v>95</v>
      </c>
      <c r="G22" s="2">
        <f>1.22*1.8</f>
        <v>2.1960000000000002</v>
      </c>
      <c r="H22" s="2">
        <v>1</v>
      </c>
      <c r="I22" s="2" t="s">
        <v>594</v>
      </c>
      <c r="J22" s="2" t="s">
        <v>27</v>
      </c>
      <c r="K22" s="52" t="s">
        <v>64</v>
      </c>
      <c r="L22" s="1"/>
    </row>
    <row r="23" spans="1:12" ht="20" x14ac:dyDescent="0.35">
      <c r="A23" s="51">
        <f t="shared" si="0"/>
        <v>9</v>
      </c>
      <c r="B23" s="4" t="s">
        <v>217</v>
      </c>
      <c r="C23" s="2" t="s">
        <v>8</v>
      </c>
      <c r="D23" s="2" t="s">
        <v>26</v>
      </c>
      <c r="E23" s="2" t="s">
        <v>744</v>
      </c>
      <c r="F23" s="2" t="s">
        <v>218</v>
      </c>
      <c r="G23" s="2">
        <f>1.25*1.8</f>
        <v>2.25</v>
      </c>
      <c r="H23" s="2">
        <v>1</v>
      </c>
      <c r="I23" s="2" t="s">
        <v>594</v>
      </c>
      <c r="J23" s="2" t="s">
        <v>27</v>
      </c>
      <c r="K23" s="52" t="s">
        <v>64</v>
      </c>
      <c r="L23" s="1"/>
    </row>
    <row r="24" spans="1:12" ht="20" x14ac:dyDescent="0.35">
      <c r="A24" s="51">
        <f t="shared" si="0"/>
        <v>10</v>
      </c>
      <c r="B24" s="4" t="s">
        <v>229</v>
      </c>
      <c r="C24" s="2" t="s">
        <v>8</v>
      </c>
      <c r="D24" s="2" t="s">
        <v>19</v>
      </c>
      <c r="E24" s="2" t="s">
        <v>744</v>
      </c>
      <c r="F24" s="2" t="s">
        <v>230</v>
      </c>
      <c r="G24" s="2">
        <f>1.25*1.25</f>
        <v>1.5625</v>
      </c>
      <c r="H24" s="2">
        <v>1</v>
      </c>
      <c r="I24" s="2" t="s">
        <v>594</v>
      </c>
      <c r="J24" s="2" t="s">
        <v>27</v>
      </c>
      <c r="K24" s="52" t="s">
        <v>64</v>
      </c>
      <c r="L24" s="1"/>
    </row>
    <row r="25" spans="1:12" ht="20" x14ac:dyDescent="0.35">
      <c r="A25" s="51">
        <f t="shared" si="0"/>
        <v>11</v>
      </c>
      <c r="B25" s="4" t="s">
        <v>414</v>
      </c>
      <c r="C25" s="2" t="s">
        <v>8</v>
      </c>
      <c r="D25" s="2" t="s">
        <v>26</v>
      </c>
      <c r="E25" s="2" t="s">
        <v>744</v>
      </c>
      <c r="F25" s="2" t="s">
        <v>95</v>
      </c>
      <c r="G25" s="2">
        <f>1.22*1.8</f>
        <v>2.1960000000000002</v>
      </c>
      <c r="H25" s="2">
        <v>1</v>
      </c>
      <c r="I25" s="2" t="s">
        <v>594</v>
      </c>
      <c r="J25" s="2" t="s">
        <v>27</v>
      </c>
      <c r="K25" s="52" t="s">
        <v>64</v>
      </c>
      <c r="L25" s="1"/>
    </row>
    <row r="26" spans="1:12" ht="20" x14ac:dyDescent="0.35">
      <c r="A26" s="51">
        <f t="shared" si="0"/>
        <v>12</v>
      </c>
      <c r="B26" s="4" t="s">
        <v>417</v>
      </c>
      <c r="C26" s="2" t="s">
        <v>8</v>
      </c>
      <c r="D26" s="2" t="s">
        <v>26</v>
      </c>
      <c r="E26" s="2" t="s">
        <v>744</v>
      </c>
      <c r="F26" s="2" t="s">
        <v>95</v>
      </c>
      <c r="G26" s="2">
        <f>1.22*1.8</f>
        <v>2.1960000000000002</v>
      </c>
      <c r="H26" s="2">
        <v>1</v>
      </c>
      <c r="I26" s="2" t="s">
        <v>594</v>
      </c>
      <c r="J26" s="2" t="s">
        <v>27</v>
      </c>
      <c r="K26" s="52" t="s">
        <v>64</v>
      </c>
      <c r="L26" s="1"/>
    </row>
    <row r="27" spans="1:12" ht="20" x14ac:dyDescent="0.35">
      <c r="A27" s="51">
        <f t="shared" si="0"/>
        <v>13</v>
      </c>
      <c r="B27" s="4" t="s">
        <v>437</v>
      </c>
      <c r="C27" s="2" t="s">
        <v>8</v>
      </c>
      <c r="D27" s="2" t="s">
        <v>26</v>
      </c>
      <c r="E27" s="2" t="s">
        <v>744</v>
      </c>
      <c r="F27" s="2" t="s">
        <v>95</v>
      </c>
      <c r="G27" s="2">
        <f>1.22*1.8</f>
        <v>2.1960000000000002</v>
      </c>
      <c r="H27" s="2">
        <v>1</v>
      </c>
      <c r="I27" s="2" t="s">
        <v>594</v>
      </c>
      <c r="J27" s="2" t="s">
        <v>27</v>
      </c>
      <c r="K27" s="52" t="s">
        <v>64</v>
      </c>
      <c r="L27" s="1"/>
    </row>
    <row r="28" spans="1:12" ht="20" x14ac:dyDescent="0.35">
      <c r="A28" s="51">
        <f t="shared" si="0"/>
        <v>14</v>
      </c>
      <c r="B28" s="4" t="s">
        <v>455</v>
      </c>
      <c r="C28" s="2" t="s">
        <v>8</v>
      </c>
      <c r="D28" s="2" t="s">
        <v>26</v>
      </c>
      <c r="E28" s="2" t="s">
        <v>745</v>
      </c>
      <c r="F28" s="2" t="s">
        <v>456</v>
      </c>
      <c r="G28" s="2">
        <f>2*1.18*3.75</f>
        <v>8.85</v>
      </c>
      <c r="H28" s="2">
        <v>1</v>
      </c>
      <c r="I28" s="2" t="s">
        <v>594</v>
      </c>
      <c r="J28" s="2" t="s">
        <v>27</v>
      </c>
      <c r="K28" s="52" t="s">
        <v>64</v>
      </c>
      <c r="L28" s="1"/>
    </row>
    <row r="29" spans="1:12" ht="20" x14ac:dyDescent="0.35">
      <c r="A29" s="51">
        <f t="shared" si="0"/>
        <v>15</v>
      </c>
      <c r="B29" s="4" t="s">
        <v>472</v>
      </c>
      <c r="C29" s="2" t="s">
        <v>8</v>
      </c>
      <c r="D29" s="2" t="s">
        <v>26</v>
      </c>
      <c r="E29" s="2" t="s">
        <v>744</v>
      </c>
      <c r="F29" s="2" t="s">
        <v>473</v>
      </c>
      <c r="G29" s="2">
        <f>1.2*1.2</f>
        <v>1.44</v>
      </c>
      <c r="H29" s="2">
        <v>1</v>
      </c>
      <c r="I29" s="2" t="s">
        <v>594</v>
      </c>
      <c r="J29" s="2" t="s">
        <v>27</v>
      </c>
      <c r="K29" s="52" t="s">
        <v>64</v>
      </c>
      <c r="L29" s="1"/>
    </row>
    <row r="30" spans="1:12" ht="20" x14ac:dyDescent="0.35">
      <c r="A30" s="51">
        <f t="shared" si="0"/>
        <v>16</v>
      </c>
      <c r="B30" s="4" t="s">
        <v>477</v>
      </c>
      <c r="C30" s="2" t="s">
        <v>8</v>
      </c>
      <c r="D30" s="2" t="s">
        <v>26</v>
      </c>
      <c r="E30" s="2" t="s">
        <v>744</v>
      </c>
      <c r="F30" s="2" t="s">
        <v>473</v>
      </c>
      <c r="G30" s="2">
        <f>1.2*1.2</f>
        <v>1.44</v>
      </c>
      <c r="H30" s="2">
        <v>1</v>
      </c>
      <c r="I30" s="2" t="s">
        <v>594</v>
      </c>
      <c r="J30" s="2" t="s">
        <v>27</v>
      </c>
      <c r="K30" s="52" t="s">
        <v>64</v>
      </c>
      <c r="L30" s="1"/>
    </row>
    <row r="31" spans="1:12" ht="20" x14ac:dyDescent="0.35">
      <c r="A31" s="51">
        <f>+A30+1</f>
        <v>17</v>
      </c>
      <c r="B31" s="4" t="s">
        <v>251</v>
      </c>
      <c r="C31" s="2" t="s">
        <v>57</v>
      </c>
      <c r="D31" s="2" t="s">
        <v>26</v>
      </c>
      <c r="E31" s="2" t="s">
        <v>744</v>
      </c>
      <c r="F31" s="2" t="s">
        <v>154</v>
      </c>
      <c r="G31" s="2">
        <f>1.22*0.9</f>
        <v>1.0980000000000001</v>
      </c>
      <c r="H31" s="2">
        <v>1</v>
      </c>
      <c r="I31" s="2" t="s">
        <v>594</v>
      </c>
      <c r="J31" s="2" t="s">
        <v>27</v>
      </c>
      <c r="K31" s="52" t="s">
        <v>64</v>
      </c>
    </row>
    <row r="32" spans="1:12" ht="20" x14ac:dyDescent="0.35">
      <c r="A32" s="51">
        <f t="shared" si="0"/>
        <v>18</v>
      </c>
      <c r="B32" s="4" t="s">
        <v>189</v>
      </c>
      <c r="C32" s="2" t="s">
        <v>57</v>
      </c>
      <c r="D32" s="2" t="s">
        <v>26</v>
      </c>
      <c r="E32" s="2" t="s">
        <v>744</v>
      </c>
      <c r="F32" s="2" t="s">
        <v>154</v>
      </c>
      <c r="G32" s="2">
        <f>1.22*0.9</f>
        <v>1.0980000000000001</v>
      </c>
      <c r="H32" s="2">
        <v>1</v>
      </c>
      <c r="I32" s="2" t="s">
        <v>594</v>
      </c>
      <c r="J32" s="2" t="s">
        <v>27</v>
      </c>
      <c r="K32" s="52" t="s">
        <v>64</v>
      </c>
    </row>
    <row r="33" spans="1:11" ht="20" x14ac:dyDescent="0.35">
      <c r="A33" s="51">
        <f t="shared" si="0"/>
        <v>19</v>
      </c>
      <c r="B33" s="4" t="s">
        <v>191</v>
      </c>
      <c r="C33" s="2" t="s">
        <v>57</v>
      </c>
      <c r="D33" s="2" t="s">
        <v>26</v>
      </c>
      <c r="E33" s="2" t="s">
        <v>744</v>
      </c>
      <c r="F33" s="2" t="s">
        <v>95</v>
      </c>
      <c r="G33" s="2">
        <f>1.22*1.8</f>
        <v>2.1960000000000002</v>
      </c>
      <c r="H33" s="2">
        <v>1</v>
      </c>
      <c r="I33" s="2" t="s">
        <v>594</v>
      </c>
      <c r="J33" s="2" t="s">
        <v>27</v>
      </c>
      <c r="K33" s="52" t="s">
        <v>64</v>
      </c>
    </row>
    <row r="34" spans="1:11" ht="20" x14ac:dyDescent="0.35">
      <c r="A34" s="51">
        <f t="shared" si="0"/>
        <v>20</v>
      </c>
      <c r="B34" s="4" t="s">
        <v>177</v>
      </c>
      <c r="C34" s="2" t="s">
        <v>57</v>
      </c>
      <c r="D34" s="2" t="s">
        <v>26</v>
      </c>
      <c r="E34" s="2" t="s">
        <v>744</v>
      </c>
      <c r="F34" s="2" t="s">
        <v>95</v>
      </c>
      <c r="G34" s="2">
        <f>1.22*1.8</f>
        <v>2.1960000000000002</v>
      </c>
      <c r="H34" s="2">
        <v>1</v>
      </c>
      <c r="I34" s="2" t="s">
        <v>594</v>
      </c>
      <c r="J34" s="2" t="s">
        <v>27</v>
      </c>
      <c r="K34" s="52" t="s">
        <v>64</v>
      </c>
    </row>
    <row r="35" spans="1:11" ht="20" x14ac:dyDescent="0.35">
      <c r="A35" s="51">
        <f t="shared" si="0"/>
        <v>21</v>
      </c>
      <c r="B35" s="4" t="s">
        <v>153</v>
      </c>
      <c r="C35" s="2" t="s">
        <v>57</v>
      </c>
      <c r="D35" s="2" t="s">
        <v>26</v>
      </c>
      <c r="E35" s="2" t="s">
        <v>744</v>
      </c>
      <c r="F35" s="2" t="s">
        <v>154</v>
      </c>
      <c r="G35" s="2">
        <f>1.22*0.9</f>
        <v>1.0980000000000001</v>
      </c>
      <c r="H35" s="2">
        <v>1</v>
      </c>
      <c r="I35" s="2" t="s">
        <v>594</v>
      </c>
      <c r="J35" s="2" t="s">
        <v>27</v>
      </c>
      <c r="K35" s="52" t="s">
        <v>64</v>
      </c>
    </row>
    <row r="36" spans="1:11" ht="20" x14ac:dyDescent="0.35">
      <c r="A36" s="51">
        <f t="shared" si="0"/>
        <v>22</v>
      </c>
      <c r="B36" s="4" t="s">
        <v>149</v>
      </c>
      <c r="C36" s="2" t="s">
        <v>57</v>
      </c>
      <c r="D36" s="2" t="s">
        <v>26</v>
      </c>
      <c r="E36" s="2" t="s">
        <v>744</v>
      </c>
      <c r="F36" s="2" t="s">
        <v>95</v>
      </c>
      <c r="G36" s="2">
        <f>1.22*1.8</f>
        <v>2.1960000000000002</v>
      </c>
      <c r="H36" s="2">
        <v>1</v>
      </c>
      <c r="I36" s="2" t="s">
        <v>594</v>
      </c>
      <c r="J36" s="2" t="s">
        <v>27</v>
      </c>
      <c r="K36" s="52" t="s">
        <v>64</v>
      </c>
    </row>
    <row r="37" spans="1:11" ht="20" x14ac:dyDescent="0.35">
      <c r="A37" s="51">
        <f t="shared" si="0"/>
        <v>23</v>
      </c>
      <c r="B37" s="4" t="s">
        <v>143</v>
      </c>
      <c r="C37" s="2" t="s">
        <v>57</v>
      </c>
      <c r="D37" s="2" t="s">
        <v>26</v>
      </c>
      <c r="E37" s="2" t="s">
        <v>744</v>
      </c>
      <c r="F37" s="2" t="s">
        <v>32</v>
      </c>
      <c r="G37" s="2">
        <f>1.22*1.22</f>
        <v>1.4883999999999999</v>
      </c>
      <c r="H37" s="2">
        <v>1</v>
      </c>
      <c r="I37" s="2" t="s">
        <v>594</v>
      </c>
      <c r="J37" s="2" t="s">
        <v>27</v>
      </c>
      <c r="K37" s="52" t="s">
        <v>64</v>
      </c>
    </row>
    <row r="38" spans="1:11" ht="20" x14ac:dyDescent="0.35">
      <c r="A38" s="51">
        <f t="shared" si="0"/>
        <v>24</v>
      </c>
      <c r="B38" s="4" t="s">
        <v>193</v>
      </c>
      <c r="C38" s="2" t="s">
        <v>57</v>
      </c>
      <c r="D38" s="2" t="s">
        <v>26</v>
      </c>
      <c r="E38" s="2" t="s">
        <v>744</v>
      </c>
      <c r="F38" s="2" t="s">
        <v>154</v>
      </c>
      <c r="G38" s="2">
        <f>1.22*0.9</f>
        <v>1.0980000000000001</v>
      </c>
      <c r="H38" s="2">
        <v>1</v>
      </c>
      <c r="I38" s="2" t="s">
        <v>594</v>
      </c>
      <c r="J38" s="2" t="s">
        <v>27</v>
      </c>
      <c r="K38" s="52" t="s">
        <v>64</v>
      </c>
    </row>
    <row r="39" spans="1:11" ht="20" x14ac:dyDescent="0.35">
      <c r="A39" s="51">
        <f t="shared" si="0"/>
        <v>25</v>
      </c>
      <c r="B39" s="4" t="s">
        <v>363</v>
      </c>
      <c r="C39" s="2" t="s">
        <v>57</v>
      </c>
      <c r="D39" s="2" t="s">
        <v>26</v>
      </c>
      <c r="E39" s="2" t="s">
        <v>744</v>
      </c>
      <c r="F39" s="2" t="s">
        <v>218</v>
      </c>
      <c r="G39" s="2">
        <f>1.25*1.8</f>
        <v>2.25</v>
      </c>
      <c r="H39" s="2">
        <v>1</v>
      </c>
      <c r="I39" s="2" t="s">
        <v>594</v>
      </c>
      <c r="J39" s="2" t="s">
        <v>27</v>
      </c>
      <c r="K39" s="52" t="s">
        <v>64</v>
      </c>
    </row>
    <row r="40" spans="1:11" ht="20" x14ac:dyDescent="0.35">
      <c r="A40" s="51">
        <f t="shared" si="0"/>
        <v>26</v>
      </c>
      <c r="B40" s="4" t="s">
        <v>357</v>
      </c>
      <c r="C40" s="2" t="s">
        <v>57</v>
      </c>
      <c r="D40" s="2" t="s">
        <v>26</v>
      </c>
      <c r="E40" s="2" t="s">
        <v>744</v>
      </c>
      <c r="F40" s="2" t="s">
        <v>218</v>
      </c>
      <c r="G40" s="2">
        <f>1.25*1.8</f>
        <v>2.25</v>
      </c>
      <c r="H40" s="2">
        <v>1</v>
      </c>
      <c r="I40" s="2" t="s">
        <v>594</v>
      </c>
      <c r="J40" s="2" t="s">
        <v>27</v>
      </c>
      <c r="K40" s="52" t="s">
        <v>64</v>
      </c>
    </row>
    <row r="41" spans="1:11" ht="20" x14ac:dyDescent="0.35">
      <c r="A41" s="51">
        <f t="shared" si="0"/>
        <v>27</v>
      </c>
      <c r="B41" s="4" t="s">
        <v>353</v>
      </c>
      <c r="C41" s="2" t="s">
        <v>57</v>
      </c>
      <c r="D41" s="2" t="s">
        <v>26</v>
      </c>
      <c r="E41" s="2" t="s">
        <v>744</v>
      </c>
      <c r="F41" s="2" t="s">
        <v>218</v>
      </c>
      <c r="G41" s="2">
        <f>1.25*1.8</f>
        <v>2.25</v>
      </c>
      <c r="H41" s="2">
        <v>1</v>
      </c>
      <c r="I41" s="2" t="s">
        <v>594</v>
      </c>
      <c r="J41" s="2" t="s">
        <v>27</v>
      </c>
      <c r="K41" s="52" t="s">
        <v>64</v>
      </c>
    </row>
    <row r="42" spans="1:11" ht="20" x14ac:dyDescent="0.35">
      <c r="A42" s="51">
        <f t="shared" si="0"/>
        <v>28</v>
      </c>
      <c r="B42" s="4" t="s">
        <v>349</v>
      </c>
      <c r="C42" s="2" t="s">
        <v>57</v>
      </c>
      <c r="D42" s="2" t="s">
        <v>26</v>
      </c>
      <c r="E42" s="2" t="s">
        <v>745</v>
      </c>
      <c r="F42" s="2" t="s">
        <v>205</v>
      </c>
      <c r="G42" s="2">
        <f>3.75*1.8</f>
        <v>6.75</v>
      </c>
      <c r="H42" s="2">
        <v>1</v>
      </c>
      <c r="I42" s="2" t="s">
        <v>594</v>
      </c>
      <c r="J42" s="2" t="s">
        <v>27</v>
      </c>
      <c r="K42" s="52" t="s">
        <v>64</v>
      </c>
    </row>
    <row r="43" spans="1:11" ht="20" x14ac:dyDescent="0.35">
      <c r="A43" s="51">
        <f t="shared" si="0"/>
        <v>29</v>
      </c>
      <c r="B43" s="4" t="s">
        <v>480</v>
      </c>
      <c r="C43" s="2" t="s">
        <v>57</v>
      </c>
      <c r="D43" s="2" t="s">
        <v>26</v>
      </c>
      <c r="E43" s="2" t="s">
        <v>745</v>
      </c>
      <c r="F43" s="2" t="s">
        <v>393</v>
      </c>
      <c r="G43" s="2">
        <f>3.75*3.8</f>
        <v>14.25</v>
      </c>
      <c r="H43" s="2">
        <v>1</v>
      </c>
      <c r="I43" s="2" t="s">
        <v>594</v>
      </c>
      <c r="J43" s="2" t="s">
        <v>27</v>
      </c>
      <c r="K43" s="52" t="s">
        <v>64</v>
      </c>
    </row>
    <row r="44" spans="1:11" ht="20" x14ac:dyDescent="0.35">
      <c r="A44" s="51">
        <f t="shared" si="0"/>
        <v>30</v>
      </c>
      <c r="B44" s="4" t="s">
        <v>481</v>
      </c>
      <c r="C44" s="2" t="s">
        <v>57</v>
      </c>
      <c r="D44" s="2" t="s">
        <v>26</v>
      </c>
      <c r="E44" s="2" t="s">
        <v>744</v>
      </c>
      <c r="F44" s="2" t="s">
        <v>112</v>
      </c>
      <c r="G44" s="2">
        <f>1.2*1.8</f>
        <v>2.16</v>
      </c>
      <c r="H44" s="2">
        <v>1</v>
      </c>
      <c r="I44" s="2" t="s">
        <v>594</v>
      </c>
      <c r="J44" s="2" t="s">
        <v>27</v>
      </c>
      <c r="K44" s="52" t="s">
        <v>64</v>
      </c>
    </row>
    <row r="45" spans="1:11" ht="20" x14ac:dyDescent="0.35">
      <c r="A45" s="51">
        <f t="shared" si="0"/>
        <v>31</v>
      </c>
      <c r="B45" s="4"/>
      <c r="C45" s="2"/>
      <c r="D45" s="2"/>
      <c r="E45" s="2"/>
      <c r="F45" s="2"/>
      <c r="G45" s="2"/>
      <c r="H45" s="2"/>
      <c r="I45" s="2"/>
      <c r="J45" s="2"/>
      <c r="K45" s="2"/>
    </row>
    <row r="46" spans="1:11" ht="20.5" thickBot="1" x14ac:dyDescent="0.4">
      <c r="A46" s="354" t="s">
        <v>627</v>
      </c>
      <c r="B46" s="355"/>
      <c r="C46" s="355"/>
      <c r="D46" s="355"/>
      <c r="E46" s="355"/>
      <c r="F46" s="356"/>
      <c r="G46" s="61">
        <f>SUM(G15:G44)</f>
        <v>96.37609999999998</v>
      </c>
      <c r="H46" s="53"/>
      <c r="I46" s="54"/>
      <c r="J46" s="54"/>
      <c r="K46" s="55"/>
    </row>
    <row r="49" spans="6:7" x14ac:dyDescent="0.35">
      <c r="F49" t="s">
        <v>32</v>
      </c>
      <c r="G49" s="269">
        <f>SUMIF($F$15:$F$44,F49,$G$15:$G$44)</f>
        <v>5.9535999999999998</v>
      </c>
    </row>
    <row r="50" spans="6:7" x14ac:dyDescent="0.35">
      <c r="F50" t="s">
        <v>52</v>
      </c>
      <c r="G50" s="269">
        <f t="shared" ref="G50:G60" si="1">SUMIF($F$15:$F$44,F50,$G$15:$G$44)</f>
        <v>14.06</v>
      </c>
    </row>
    <row r="51" spans="6:7" x14ac:dyDescent="0.35">
      <c r="F51" t="s">
        <v>63</v>
      </c>
      <c r="G51" s="269">
        <f t="shared" si="1"/>
        <v>2.2000000000000002</v>
      </c>
    </row>
    <row r="52" spans="6:7" x14ac:dyDescent="0.35">
      <c r="F52" t="s">
        <v>95</v>
      </c>
      <c r="G52" s="269">
        <f t="shared" si="1"/>
        <v>17.568000000000001</v>
      </c>
    </row>
    <row r="53" spans="6:7" x14ac:dyDescent="0.35">
      <c r="F53" t="s">
        <v>205</v>
      </c>
      <c r="G53" s="269">
        <f t="shared" si="1"/>
        <v>13.5</v>
      </c>
    </row>
    <row r="54" spans="6:7" x14ac:dyDescent="0.35">
      <c r="F54" t="s">
        <v>218</v>
      </c>
      <c r="G54" s="269">
        <f t="shared" si="1"/>
        <v>9</v>
      </c>
    </row>
    <row r="55" spans="6:7" x14ac:dyDescent="0.35">
      <c r="F55" t="s">
        <v>230</v>
      </c>
      <c r="G55" s="269">
        <f t="shared" si="1"/>
        <v>1.5625</v>
      </c>
    </row>
    <row r="56" spans="6:7" x14ac:dyDescent="0.35">
      <c r="F56" t="s">
        <v>456</v>
      </c>
      <c r="G56" s="269">
        <f t="shared" si="1"/>
        <v>8.85</v>
      </c>
    </row>
    <row r="57" spans="6:7" x14ac:dyDescent="0.35">
      <c r="F57" t="s">
        <v>473</v>
      </c>
      <c r="G57" s="269">
        <f t="shared" si="1"/>
        <v>2.88</v>
      </c>
    </row>
    <row r="58" spans="6:7" x14ac:dyDescent="0.35">
      <c r="F58" t="s">
        <v>154</v>
      </c>
      <c r="G58" s="269">
        <f t="shared" si="1"/>
        <v>4.3920000000000003</v>
      </c>
    </row>
    <row r="59" spans="6:7" x14ac:dyDescent="0.35">
      <c r="F59" t="s">
        <v>393</v>
      </c>
      <c r="G59" s="269">
        <f t="shared" si="1"/>
        <v>14.25</v>
      </c>
    </row>
    <row r="60" spans="6:7" x14ac:dyDescent="0.35">
      <c r="F60" t="s">
        <v>112</v>
      </c>
      <c r="G60" s="269">
        <f t="shared" si="1"/>
        <v>2.16</v>
      </c>
    </row>
  </sheetData>
  <mergeCells count="2">
    <mergeCell ref="A13:F13"/>
    <mergeCell ref="A46:F46"/>
  </mergeCells>
  <phoneticPr fontId="3" type="noConversion"/>
  <pageMargins left="0.7" right="0.7" top="0.75" bottom="0.75" header="0.3" footer="0.3"/>
  <ignoredErrors>
    <ignoredError sqref="G35 G4 G11"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C0017-9E0C-4D7F-B83E-D939382AC5C9}">
  <sheetPr>
    <tabColor rgb="FF92D050"/>
  </sheetPr>
  <dimension ref="A1:I159"/>
  <sheetViews>
    <sheetView workbookViewId="0">
      <pane ySplit="5" topLeftCell="A143" activePane="bottomLeft" state="frozen"/>
      <selection activeCell="B5" sqref="B5"/>
      <selection pane="bottomLeft" activeCell="G159" sqref="G159"/>
    </sheetView>
  </sheetViews>
  <sheetFormatPr defaultColWidth="8.90625" defaultRowHeight="15.5" x14ac:dyDescent="0.35"/>
  <cols>
    <col min="1" max="1" width="4.90625" style="128" customWidth="1"/>
    <col min="2" max="2" width="11.08984375" style="128" customWidth="1"/>
    <col min="3" max="3" width="9.36328125" style="128" customWidth="1"/>
    <col min="4" max="6" width="8.1796875" style="128" customWidth="1"/>
    <col min="7" max="7" width="15.1796875" style="128" customWidth="1"/>
    <col min="8" max="8" width="10.453125" style="128" customWidth="1"/>
    <col min="9" max="9" width="12.90625" style="128" customWidth="1"/>
    <col min="10" max="16384" width="8.90625" style="128"/>
  </cols>
  <sheetData>
    <row r="1" spans="1:9" ht="18" customHeight="1" x14ac:dyDescent="0.35">
      <c r="A1" s="361" t="s">
        <v>746</v>
      </c>
      <c r="B1" s="362"/>
      <c r="C1" s="362"/>
      <c r="D1" s="362"/>
      <c r="E1" s="362"/>
      <c r="F1" s="362"/>
      <c r="G1" s="362"/>
      <c r="H1" s="362"/>
      <c r="I1" s="362"/>
    </row>
    <row r="2" spans="1:9" ht="10.25" customHeight="1" x14ac:dyDescent="0.35">
      <c r="A2" s="358" t="s">
        <v>747</v>
      </c>
      <c r="B2" s="358" t="s">
        <v>1</v>
      </c>
      <c r="C2" s="358" t="s">
        <v>748</v>
      </c>
      <c r="D2" s="358" t="s">
        <v>2</v>
      </c>
      <c r="E2" s="358" t="s">
        <v>781</v>
      </c>
      <c r="F2" s="358" t="s">
        <v>550</v>
      </c>
      <c r="G2" s="358" t="s">
        <v>780</v>
      </c>
      <c r="H2" s="358" t="s">
        <v>698</v>
      </c>
      <c r="I2" s="358" t="s">
        <v>6</v>
      </c>
    </row>
    <row r="3" spans="1:9" ht="12" customHeight="1" x14ac:dyDescent="0.35">
      <c r="A3" s="359"/>
      <c r="B3" s="360"/>
      <c r="C3" s="359"/>
      <c r="D3" s="359"/>
      <c r="E3" s="359"/>
      <c r="F3" s="359"/>
      <c r="G3" s="359"/>
      <c r="H3" s="359"/>
      <c r="I3" s="359"/>
    </row>
    <row r="4" spans="1:9" ht="10.5" customHeight="1" x14ac:dyDescent="0.35">
      <c r="A4" s="359"/>
      <c r="B4" s="358" t="s">
        <v>749</v>
      </c>
      <c r="C4" s="359"/>
      <c r="D4" s="359"/>
      <c r="E4" s="359"/>
      <c r="F4" s="359"/>
      <c r="G4" s="359"/>
      <c r="H4" s="359"/>
      <c r="I4" s="359"/>
    </row>
    <row r="5" spans="1:9" ht="9.5" customHeight="1" x14ac:dyDescent="0.35">
      <c r="A5" s="360"/>
      <c r="B5" s="360"/>
      <c r="C5" s="360"/>
      <c r="D5" s="360"/>
      <c r="E5" s="360"/>
      <c r="F5" s="360"/>
      <c r="G5" s="360"/>
      <c r="H5" s="360"/>
      <c r="I5" s="360"/>
    </row>
    <row r="6" spans="1:9" ht="14.25" customHeight="1" x14ac:dyDescent="0.35">
      <c r="A6" s="130">
        <v>1</v>
      </c>
      <c r="B6" s="131">
        <v>262.10000000000002</v>
      </c>
      <c r="C6" s="132" t="s">
        <v>750</v>
      </c>
      <c r="D6" s="132" t="s">
        <v>8</v>
      </c>
      <c r="E6" s="132" t="s">
        <v>782</v>
      </c>
      <c r="F6" s="132" t="s">
        <v>783</v>
      </c>
      <c r="G6" s="132">
        <v>1</v>
      </c>
      <c r="H6" s="132" t="s">
        <v>26</v>
      </c>
      <c r="I6" s="132"/>
    </row>
    <row r="7" spans="1:9" ht="14.25" customHeight="1" x14ac:dyDescent="0.35">
      <c r="A7" s="130">
        <v>2</v>
      </c>
      <c r="B7" s="131">
        <v>262.10000000000002</v>
      </c>
      <c r="C7" s="132" t="s">
        <v>750</v>
      </c>
      <c r="D7" s="132" t="s">
        <v>57</v>
      </c>
      <c r="E7" s="132" t="s">
        <v>782</v>
      </c>
      <c r="F7" s="132" t="s">
        <v>783</v>
      </c>
      <c r="G7" s="132">
        <v>1</v>
      </c>
      <c r="H7" s="132" t="s">
        <v>26</v>
      </c>
      <c r="I7" s="132"/>
    </row>
    <row r="8" spans="1:9" ht="14.25" customHeight="1" x14ac:dyDescent="0.35">
      <c r="A8" s="130">
        <v>3</v>
      </c>
      <c r="B8" s="131">
        <v>265.64999999999998</v>
      </c>
      <c r="C8" s="132" t="s">
        <v>750</v>
      </c>
      <c r="D8" s="132" t="s">
        <v>8</v>
      </c>
      <c r="E8" s="132" t="s">
        <v>782</v>
      </c>
      <c r="F8" s="132" t="s">
        <v>783</v>
      </c>
      <c r="G8" s="132">
        <v>1</v>
      </c>
      <c r="H8" s="132" t="s">
        <v>26</v>
      </c>
      <c r="I8" s="132"/>
    </row>
    <row r="9" spans="1:9" ht="14.25" customHeight="1" x14ac:dyDescent="0.35">
      <c r="A9" s="130">
        <v>4</v>
      </c>
      <c r="B9" s="131">
        <v>265.64999999999998</v>
      </c>
      <c r="C9" s="132" t="s">
        <v>750</v>
      </c>
      <c r="D9" s="132" t="s">
        <v>57</v>
      </c>
      <c r="E9" s="132" t="s">
        <v>782</v>
      </c>
      <c r="F9" s="132" t="s">
        <v>783</v>
      </c>
      <c r="G9" s="132">
        <v>1</v>
      </c>
      <c r="H9" s="132" t="s">
        <v>26</v>
      </c>
      <c r="I9" s="132"/>
    </row>
    <row r="10" spans="1:9" ht="14.25" customHeight="1" x14ac:dyDescent="0.35">
      <c r="A10" s="130">
        <v>5</v>
      </c>
      <c r="B10" s="132" t="s">
        <v>751</v>
      </c>
      <c r="C10" s="132" t="s">
        <v>750</v>
      </c>
      <c r="D10" s="132" t="s">
        <v>8</v>
      </c>
      <c r="E10" s="132" t="s">
        <v>782</v>
      </c>
      <c r="F10" s="132" t="s">
        <v>783</v>
      </c>
      <c r="G10" s="132">
        <v>1</v>
      </c>
      <c r="H10" s="132" t="s">
        <v>26</v>
      </c>
      <c r="I10" s="132"/>
    </row>
    <row r="11" spans="1:9" ht="14.25" customHeight="1" x14ac:dyDescent="0.35">
      <c r="A11" s="130">
        <v>6</v>
      </c>
      <c r="B11" s="132" t="s">
        <v>751</v>
      </c>
      <c r="C11" s="132" t="s">
        <v>750</v>
      </c>
      <c r="D11" s="132" t="s">
        <v>57</v>
      </c>
      <c r="E11" s="132" t="s">
        <v>782</v>
      </c>
      <c r="F11" s="132" t="s">
        <v>783</v>
      </c>
      <c r="G11" s="132">
        <v>1</v>
      </c>
      <c r="H11" s="132" t="s">
        <v>26</v>
      </c>
      <c r="I11" s="132"/>
    </row>
    <row r="12" spans="1:9" ht="14.25" customHeight="1" x14ac:dyDescent="0.35">
      <c r="A12" s="130">
        <v>7</v>
      </c>
      <c r="B12" s="131">
        <v>269.2</v>
      </c>
      <c r="C12" s="132" t="s">
        <v>750</v>
      </c>
      <c r="D12" s="132" t="s">
        <v>8</v>
      </c>
      <c r="E12" s="132" t="s">
        <v>782</v>
      </c>
      <c r="F12" s="132" t="s">
        <v>783</v>
      </c>
      <c r="G12" s="132">
        <v>1</v>
      </c>
      <c r="H12" s="132" t="s">
        <v>26</v>
      </c>
      <c r="I12" s="132"/>
    </row>
    <row r="13" spans="1:9" ht="14.25" customHeight="1" x14ac:dyDescent="0.35">
      <c r="A13" s="130">
        <v>8</v>
      </c>
      <c r="B13" s="131">
        <v>269.2</v>
      </c>
      <c r="C13" s="132" t="s">
        <v>750</v>
      </c>
      <c r="D13" s="132" t="s">
        <v>57</v>
      </c>
      <c r="E13" s="132" t="s">
        <v>782</v>
      </c>
      <c r="F13" s="132" t="s">
        <v>783</v>
      </c>
      <c r="G13" s="132">
        <v>1</v>
      </c>
      <c r="H13" s="132" t="s">
        <v>26</v>
      </c>
      <c r="I13" s="132"/>
    </row>
    <row r="14" spans="1:9" ht="14.25" customHeight="1" x14ac:dyDescent="0.35">
      <c r="A14" s="130">
        <v>9</v>
      </c>
      <c r="B14" s="131">
        <v>271.14999999999998</v>
      </c>
      <c r="C14" s="132" t="s">
        <v>750</v>
      </c>
      <c r="D14" s="132" t="s">
        <v>8</v>
      </c>
      <c r="E14" s="132" t="s">
        <v>782</v>
      </c>
      <c r="F14" s="132" t="s">
        <v>783</v>
      </c>
      <c r="G14" s="132">
        <v>1</v>
      </c>
      <c r="H14" s="132" t="s">
        <v>26</v>
      </c>
      <c r="I14" s="132"/>
    </row>
    <row r="15" spans="1:9" ht="14.25" customHeight="1" x14ac:dyDescent="0.35">
      <c r="A15" s="130">
        <v>10</v>
      </c>
      <c r="B15" s="131">
        <v>271.14999999999998</v>
      </c>
      <c r="C15" s="132" t="s">
        <v>750</v>
      </c>
      <c r="D15" s="132" t="s">
        <v>57</v>
      </c>
      <c r="E15" s="132" t="s">
        <v>782</v>
      </c>
      <c r="F15" s="132" t="s">
        <v>783</v>
      </c>
      <c r="G15" s="132">
        <v>1</v>
      </c>
      <c r="H15" s="132" t="s">
        <v>26</v>
      </c>
      <c r="I15" s="132"/>
    </row>
    <row r="16" spans="1:9" ht="14.25" customHeight="1" x14ac:dyDescent="0.35">
      <c r="A16" s="130">
        <v>11</v>
      </c>
      <c r="B16" s="131">
        <v>273</v>
      </c>
      <c r="C16" s="132" t="s">
        <v>750</v>
      </c>
      <c r="D16" s="132" t="s">
        <v>8</v>
      </c>
      <c r="E16" s="132" t="s">
        <v>782</v>
      </c>
      <c r="F16" s="132" t="s">
        <v>783</v>
      </c>
      <c r="G16" s="132">
        <v>1</v>
      </c>
      <c r="H16" s="132" t="s">
        <v>26</v>
      </c>
      <c r="I16" s="132"/>
    </row>
    <row r="17" spans="1:9" ht="14.25" customHeight="1" x14ac:dyDescent="0.35">
      <c r="A17" s="130">
        <v>12</v>
      </c>
      <c r="B17" s="131">
        <v>273</v>
      </c>
      <c r="C17" s="132" t="s">
        <v>750</v>
      </c>
      <c r="D17" s="132" t="s">
        <v>57</v>
      </c>
      <c r="E17" s="132" t="s">
        <v>782</v>
      </c>
      <c r="F17" s="132" t="s">
        <v>783</v>
      </c>
      <c r="G17" s="132">
        <v>1</v>
      </c>
      <c r="H17" s="132" t="s">
        <v>26</v>
      </c>
      <c r="I17" s="132"/>
    </row>
    <row r="18" spans="1:9" ht="14.25" customHeight="1" x14ac:dyDescent="0.35">
      <c r="A18" s="130">
        <v>13</v>
      </c>
      <c r="B18" s="131">
        <v>275.35000000000002</v>
      </c>
      <c r="C18" s="132" t="s">
        <v>750</v>
      </c>
      <c r="D18" s="132" t="s">
        <v>8</v>
      </c>
      <c r="E18" s="132" t="s">
        <v>782</v>
      </c>
      <c r="F18" s="132" t="s">
        <v>783</v>
      </c>
      <c r="G18" s="132">
        <v>1</v>
      </c>
      <c r="H18" s="132" t="s">
        <v>26</v>
      </c>
      <c r="I18" s="132"/>
    </row>
    <row r="19" spans="1:9" ht="14.25" customHeight="1" x14ac:dyDescent="0.35">
      <c r="A19" s="130">
        <v>14</v>
      </c>
      <c r="B19" s="131">
        <v>275.35000000000002</v>
      </c>
      <c r="C19" s="132" t="s">
        <v>750</v>
      </c>
      <c r="D19" s="132" t="s">
        <v>57</v>
      </c>
      <c r="E19" s="132" t="s">
        <v>782</v>
      </c>
      <c r="F19" s="132" t="s">
        <v>783</v>
      </c>
      <c r="G19" s="132">
        <v>1</v>
      </c>
      <c r="H19" s="132" t="s">
        <v>26</v>
      </c>
      <c r="I19" s="132"/>
    </row>
    <row r="20" spans="1:9" ht="14.25" customHeight="1" x14ac:dyDescent="0.35">
      <c r="A20" s="130">
        <v>15</v>
      </c>
      <c r="B20" s="131">
        <v>277</v>
      </c>
      <c r="C20" s="132" t="s">
        <v>750</v>
      </c>
      <c r="D20" s="132" t="s">
        <v>8</v>
      </c>
      <c r="E20" s="132" t="s">
        <v>782</v>
      </c>
      <c r="F20" s="132" t="s">
        <v>783</v>
      </c>
      <c r="G20" s="132">
        <v>1</v>
      </c>
      <c r="H20" s="132" t="s">
        <v>26</v>
      </c>
      <c r="I20" s="132"/>
    </row>
    <row r="21" spans="1:9" ht="14.25" customHeight="1" x14ac:dyDescent="0.35">
      <c r="A21" s="130">
        <v>16</v>
      </c>
      <c r="B21" s="131">
        <v>277</v>
      </c>
      <c r="C21" s="132" t="s">
        <v>750</v>
      </c>
      <c r="D21" s="132" t="s">
        <v>57</v>
      </c>
      <c r="E21" s="132" t="s">
        <v>782</v>
      </c>
      <c r="F21" s="132" t="s">
        <v>783</v>
      </c>
      <c r="G21" s="132">
        <v>1</v>
      </c>
      <c r="H21" s="132" t="s">
        <v>26</v>
      </c>
      <c r="I21" s="132"/>
    </row>
    <row r="22" spans="1:9" ht="14.25" customHeight="1" x14ac:dyDescent="0.35">
      <c r="A22" s="130">
        <v>17</v>
      </c>
      <c r="B22" s="131">
        <v>278.2</v>
      </c>
      <c r="C22" s="132" t="s">
        <v>750</v>
      </c>
      <c r="D22" s="132" t="s">
        <v>8</v>
      </c>
      <c r="E22" s="132" t="s">
        <v>782</v>
      </c>
      <c r="F22" s="132" t="s">
        <v>783</v>
      </c>
      <c r="G22" s="132">
        <v>1</v>
      </c>
      <c r="H22" s="132" t="s">
        <v>26</v>
      </c>
      <c r="I22" s="132"/>
    </row>
    <row r="23" spans="1:9" ht="14.25" customHeight="1" x14ac:dyDescent="0.35">
      <c r="A23" s="130">
        <v>18</v>
      </c>
      <c r="B23" s="131">
        <v>278.2</v>
      </c>
      <c r="C23" s="132" t="s">
        <v>750</v>
      </c>
      <c r="D23" s="132" t="s">
        <v>57</v>
      </c>
      <c r="E23" s="132" t="s">
        <v>782</v>
      </c>
      <c r="F23" s="132" t="s">
        <v>783</v>
      </c>
      <c r="G23" s="132">
        <v>1</v>
      </c>
      <c r="H23" s="132" t="s">
        <v>26</v>
      </c>
      <c r="I23" s="132"/>
    </row>
    <row r="24" spans="1:9" ht="14.25" customHeight="1" x14ac:dyDescent="0.35">
      <c r="A24" s="130">
        <v>19</v>
      </c>
      <c r="B24" s="131">
        <v>280.3</v>
      </c>
      <c r="C24" s="132" t="s">
        <v>750</v>
      </c>
      <c r="D24" s="132" t="s">
        <v>8</v>
      </c>
      <c r="E24" s="132" t="s">
        <v>782</v>
      </c>
      <c r="F24" s="132" t="s">
        <v>783</v>
      </c>
      <c r="G24" s="132">
        <v>1</v>
      </c>
      <c r="H24" s="132" t="s">
        <v>26</v>
      </c>
      <c r="I24" s="132"/>
    </row>
    <row r="25" spans="1:9" ht="14.25" customHeight="1" x14ac:dyDescent="0.35">
      <c r="A25" s="130">
        <v>20</v>
      </c>
      <c r="B25" s="131">
        <v>280.3</v>
      </c>
      <c r="C25" s="132" t="s">
        <v>750</v>
      </c>
      <c r="D25" s="132" t="s">
        <v>57</v>
      </c>
      <c r="E25" s="132" t="s">
        <v>782</v>
      </c>
      <c r="F25" s="132" t="s">
        <v>783</v>
      </c>
      <c r="G25" s="132">
        <v>1</v>
      </c>
      <c r="H25" s="132" t="s">
        <v>26</v>
      </c>
      <c r="I25" s="132"/>
    </row>
    <row r="26" spans="1:9" ht="14.25" customHeight="1" x14ac:dyDescent="0.35">
      <c r="A26" s="130">
        <v>21</v>
      </c>
      <c r="B26" s="131">
        <v>281.89999999999998</v>
      </c>
      <c r="C26" s="132" t="s">
        <v>750</v>
      </c>
      <c r="D26" s="132" t="s">
        <v>8</v>
      </c>
      <c r="E26" s="132" t="s">
        <v>782</v>
      </c>
      <c r="F26" s="132" t="s">
        <v>783</v>
      </c>
      <c r="G26" s="132">
        <v>1</v>
      </c>
      <c r="H26" s="132" t="s">
        <v>26</v>
      </c>
      <c r="I26" s="132"/>
    </row>
    <row r="27" spans="1:9" ht="14.25" customHeight="1" x14ac:dyDescent="0.35">
      <c r="A27" s="130">
        <v>22</v>
      </c>
      <c r="B27" s="131">
        <v>281.89999999999998</v>
      </c>
      <c r="C27" s="132" t="s">
        <v>750</v>
      </c>
      <c r="D27" s="132" t="s">
        <v>57</v>
      </c>
      <c r="E27" s="132" t="s">
        <v>782</v>
      </c>
      <c r="F27" s="132" t="s">
        <v>783</v>
      </c>
      <c r="G27" s="132">
        <v>1</v>
      </c>
      <c r="H27" s="132" t="s">
        <v>26</v>
      </c>
      <c r="I27" s="132"/>
    </row>
    <row r="28" spans="1:9" ht="14.25" customHeight="1" x14ac:dyDescent="0.35">
      <c r="A28" s="130">
        <v>23</v>
      </c>
      <c r="B28" s="131">
        <v>283.64999999999998</v>
      </c>
      <c r="C28" s="132" t="s">
        <v>750</v>
      </c>
      <c r="D28" s="132" t="s">
        <v>8</v>
      </c>
      <c r="E28" s="132" t="s">
        <v>782</v>
      </c>
      <c r="F28" s="132" t="s">
        <v>783</v>
      </c>
      <c r="G28" s="132">
        <v>1</v>
      </c>
      <c r="H28" s="132" t="s">
        <v>26</v>
      </c>
      <c r="I28" s="132"/>
    </row>
    <row r="29" spans="1:9" ht="14.25" customHeight="1" x14ac:dyDescent="0.35">
      <c r="A29" s="130">
        <v>24</v>
      </c>
      <c r="B29" s="131">
        <v>283.64999999999998</v>
      </c>
      <c r="C29" s="132" t="s">
        <v>750</v>
      </c>
      <c r="D29" s="132" t="s">
        <v>57</v>
      </c>
      <c r="E29" s="132" t="s">
        <v>782</v>
      </c>
      <c r="F29" s="132" t="s">
        <v>783</v>
      </c>
      <c r="G29" s="132">
        <v>1</v>
      </c>
      <c r="H29" s="132" t="s">
        <v>26</v>
      </c>
      <c r="I29" s="132"/>
    </row>
    <row r="30" spans="1:9" ht="14.25" customHeight="1" x14ac:dyDescent="0.35">
      <c r="A30" s="130">
        <v>25</v>
      </c>
      <c r="B30" s="131">
        <v>285.23</v>
      </c>
      <c r="C30" s="132" t="s">
        <v>750</v>
      </c>
      <c r="D30" s="132" t="s">
        <v>8</v>
      </c>
      <c r="E30" s="132" t="s">
        <v>782</v>
      </c>
      <c r="F30" s="132" t="s">
        <v>783</v>
      </c>
      <c r="G30" s="132">
        <v>1</v>
      </c>
      <c r="H30" s="132" t="s">
        <v>26</v>
      </c>
      <c r="I30" s="132"/>
    </row>
    <row r="31" spans="1:9" ht="14.25" customHeight="1" x14ac:dyDescent="0.35">
      <c r="A31" s="130">
        <v>26</v>
      </c>
      <c r="B31" s="131">
        <v>285.23</v>
      </c>
      <c r="C31" s="132" t="s">
        <v>750</v>
      </c>
      <c r="D31" s="132" t="s">
        <v>57</v>
      </c>
      <c r="E31" s="132" t="s">
        <v>782</v>
      </c>
      <c r="F31" s="132" t="s">
        <v>783</v>
      </c>
      <c r="G31" s="132">
        <v>1</v>
      </c>
      <c r="H31" s="132" t="s">
        <v>26</v>
      </c>
      <c r="I31" s="132"/>
    </row>
    <row r="32" spans="1:9" ht="14.25" customHeight="1" x14ac:dyDescent="0.35">
      <c r="A32" s="130">
        <v>27</v>
      </c>
      <c r="B32" s="131">
        <v>287.55</v>
      </c>
      <c r="C32" s="132" t="s">
        <v>750</v>
      </c>
      <c r="D32" s="132" t="s">
        <v>8</v>
      </c>
      <c r="E32" s="132" t="s">
        <v>782</v>
      </c>
      <c r="F32" s="132" t="s">
        <v>783</v>
      </c>
      <c r="G32" s="132">
        <v>1</v>
      </c>
      <c r="H32" s="132" t="s">
        <v>26</v>
      </c>
      <c r="I32" s="132"/>
    </row>
    <row r="33" spans="1:9" ht="14.25" customHeight="1" x14ac:dyDescent="0.35">
      <c r="A33" s="130">
        <v>28</v>
      </c>
      <c r="B33" s="131">
        <v>287.55</v>
      </c>
      <c r="C33" s="132" t="s">
        <v>750</v>
      </c>
      <c r="D33" s="132" t="s">
        <v>57</v>
      </c>
      <c r="E33" s="132" t="s">
        <v>782</v>
      </c>
      <c r="F33" s="132" t="s">
        <v>783</v>
      </c>
      <c r="G33" s="132">
        <v>1</v>
      </c>
      <c r="H33" s="132" t="s">
        <v>26</v>
      </c>
      <c r="I33" s="132"/>
    </row>
    <row r="34" spans="1:9" ht="14.25" customHeight="1" x14ac:dyDescent="0.35">
      <c r="A34" s="130">
        <v>29</v>
      </c>
      <c r="B34" s="131">
        <v>289</v>
      </c>
      <c r="C34" s="132" t="s">
        <v>750</v>
      </c>
      <c r="D34" s="132" t="s">
        <v>8</v>
      </c>
      <c r="E34" s="132" t="s">
        <v>782</v>
      </c>
      <c r="F34" s="132" t="s">
        <v>783</v>
      </c>
      <c r="G34" s="132">
        <v>1</v>
      </c>
      <c r="H34" s="132" t="s">
        <v>26</v>
      </c>
      <c r="I34" s="132"/>
    </row>
    <row r="35" spans="1:9" ht="14.25" customHeight="1" x14ac:dyDescent="0.35">
      <c r="A35" s="130">
        <v>30</v>
      </c>
      <c r="B35" s="131">
        <v>289</v>
      </c>
      <c r="C35" s="132" t="s">
        <v>750</v>
      </c>
      <c r="D35" s="132" t="s">
        <v>57</v>
      </c>
      <c r="E35" s="132" t="s">
        <v>782</v>
      </c>
      <c r="F35" s="132" t="s">
        <v>783</v>
      </c>
      <c r="G35" s="132">
        <v>1</v>
      </c>
      <c r="H35" s="132" t="s">
        <v>26</v>
      </c>
      <c r="I35" s="132"/>
    </row>
    <row r="36" spans="1:9" ht="14.25" customHeight="1" x14ac:dyDescent="0.35">
      <c r="A36" s="130">
        <v>31</v>
      </c>
      <c r="B36" s="132" t="s">
        <v>752</v>
      </c>
      <c r="C36" s="132" t="s">
        <v>750</v>
      </c>
      <c r="D36" s="132" t="s">
        <v>8</v>
      </c>
      <c r="E36" s="132" t="s">
        <v>782</v>
      </c>
      <c r="F36" s="132" t="s">
        <v>783</v>
      </c>
      <c r="G36" s="132">
        <v>1</v>
      </c>
      <c r="H36" s="132" t="s">
        <v>26</v>
      </c>
      <c r="I36" s="132"/>
    </row>
    <row r="37" spans="1:9" ht="14.25" customHeight="1" x14ac:dyDescent="0.35">
      <c r="A37" s="130">
        <v>32</v>
      </c>
      <c r="B37" s="132" t="s">
        <v>752</v>
      </c>
      <c r="C37" s="132" t="s">
        <v>750</v>
      </c>
      <c r="D37" s="132" t="s">
        <v>57</v>
      </c>
      <c r="E37" s="132" t="s">
        <v>782</v>
      </c>
      <c r="F37" s="132" t="s">
        <v>783</v>
      </c>
      <c r="G37" s="132">
        <v>1</v>
      </c>
      <c r="H37" s="132" t="s">
        <v>26</v>
      </c>
      <c r="I37" s="132"/>
    </row>
    <row r="38" spans="1:9" ht="14.25" customHeight="1" x14ac:dyDescent="0.35">
      <c r="A38" s="130">
        <v>33</v>
      </c>
      <c r="B38" s="131">
        <v>293.14999999999998</v>
      </c>
      <c r="C38" s="132" t="s">
        <v>750</v>
      </c>
      <c r="D38" s="132" t="s">
        <v>8</v>
      </c>
      <c r="E38" s="132" t="s">
        <v>782</v>
      </c>
      <c r="F38" s="132" t="s">
        <v>783</v>
      </c>
      <c r="G38" s="132">
        <v>1</v>
      </c>
      <c r="H38" s="132" t="s">
        <v>26</v>
      </c>
      <c r="I38" s="132"/>
    </row>
    <row r="39" spans="1:9" ht="14.25" customHeight="1" x14ac:dyDescent="0.35">
      <c r="A39" s="130">
        <v>34</v>
      </c>
      <c r="B39" s="131">
        <v>293.14999999999998</v>
      </c>
      <c r="C39" s="132" t="s">
        <v>750</v>
      </c>
      <c r="D39" s="132" t="s">
        <v>57</v>
      </c>
      <c r="E39" s="132" t="s">
        <v>782</v>
      </c>
      <c r="F39" s="132" t="s">
        <v>783</v>
      </c>
      <c r="G39" s="132">
        <v>1</v>
      </c>
      <c r="H39" s="132" t="s">
        <v>26</v>
      </c>
      <c r="I39" s="132"/>
    </row>
    <row r="40" spans="1:9" ht="14.25" customHeight="1" x14ac:dyDescent="0.35">
      <c r="A40" s="130">
        <v>35</v>
      </c>
      <c r="B40" s="132" t="s">
        <v>753</v>
      </c>
      <c r="C40" s="132" t="s">
        <v>750</v>
      </c>
      <c r="D40" s="132" t="s">
        <v>8</v>
      </c>
      <c r="E40" s="132" t="s">
        <v>782</v>
      </c>
      <c r="F40" s="132" t="s">
        <v>783</v>
      </c>
      <c r="G40" s="132">
        <v>1</v>
      </c>
      <c r="H40" s="132" t="s">
        <v>26</v>
      </c>
      <c r="I40" s="132"/>
    </row>
    <row r="41" spans="1:9" ht="14.25" customHeight="1" x14ac:dyDescent="0.35">
      <c r="A41" s="130">
        <v>36</v>
      </c>
      <c r="B41" s="132" t="s">
        <v>753</v>
      </c>
      <c r="C41" s="132" t="s">
        <v>750</v>
      </c>
      <c r="D41" s="132" t="s">
        <v>57</v>
      </c>
      <c r="E41" s="132" t="s">
        <v>782</v>
      </c>
      <c r="F41" s="132" t="s">
        <v>783</v>
      </c>
      <c r="G41" s="132">
        <v>1</v>
      </c>
      <c r="H41" s="132" t="s">
        <v>26</v>
      </c>
      <c r="I41" s="132"/>
    </row>
    <row r="42" spans="1:9" ht="14.25" customHeight="1" x14ac:dyDescent="0.35">
      <c r="A42" s="130">
        <v>37</v>
      </c>
      <c r="B42" s="131">
        <v>297.05</v>
      </c>
      <c r="C42" s="132" t="s">
        <v>750</v>
      </c>
      <c r="D42" s="132" t="s">
        <v>8</v>
      </c>
      <c r="E42" s="132" t="s">
        <v>782</v>
      </c>
      <c r="F42" s="132" t="s">
        <v>783</v>
      </c>
      <c r="G42" s="132">
        <v>1</v>
      </c>
      <c r="H42" s="132" t="s">
        <v>26</v>
      </c>
      <c r="I42" s="132"/>
    </row>
    <row r="43" spans="1:9" ht="14.25" customHeight="1" x14ac:dyDescent="0.35">
      <c r="A43" s="130">
        <v>38</v>
      </c>
      <c r="B43" s="131">
        <v>297.05</v>
      </c>
      <c r="C43" s="132" t="s">
        <v>750</v>
      </c>
      <c r="D43" s="132" t="s">
        <v>57</v>
      </c>
      <c r="E43" s="132" t="s">
        <v>782</v>
      </c>
      <c r="F43" s="132" t="s">
        <v>783</v>
      </c>
      <c r="G43" s="132">
        <v>1</v>
      </c>
      <c r="H43" s="132" t="s">
        <v>26</v>
      </c>
      <c r="I43" s="132"/>
    </row>
    <row r="44" spans="1:9" ht="14.25" customHeight="1" x14ac:dyDescent="0.35">
      <c r="A44" s="130">
        <v>39</v>
      </c>
      <c r="B44" s="132" t="s">
        <v>754</v>
      </c>
      <c r="C44" s="132" t="s">
        <v>750</v>
      </c>
      <c r="D44" s="132" t="s">
        <v>8</v>
      </c>
      <c r="E44" s="132" t="s">
        <v>782</v>
      </c>
      <c r="F44" s="132" t="s">
        <v>783</v>
      </c>
      <c r="G44" s="132">
        <v>1</v>
      </c>
      <c r="H44" s="132" t="s">
        <v>26</v>
      </c>
      <c r="I44" s="132"/>
    </row>
    <row r="45" spans="1:9" ht="14.25" customHeight="1" x14ac:dyDescent="0.35">
      <c r="A45" s="130">
        <v>40</v>
      </c>
      <c r="B45" s="132" t="s">
        <v>754</v>
      </c>
      <c r="C45" s="132" t="s">
        <v>750</v>
      </c>
      <c r="D45" s="132" t="s">
        <v>57</v>
      </c>
      <c r="E45" s="132" t="s">
        <v>782</v>
      </c>
      <c r="F45" s="132" t="s">
        <v>783</v>
      </c>
      <c r="G45" s="132">
        <v>1</v>
      </c>
      <c r="H45" s="132" t="s">
        <v>26</v>
      </c>
      <c r="I45" s="132"/>
    </row>
    <row r="46" spans="1:9" ht="14.25" customHeight="1" x14ac:dyDescent="0.35">
      <c r="A46" s="130">
        <v>41</v>
      </c>
      <c r="B46" s="131">
        <v>301</v>
      </c>
      <c r="C46" s="132" t="s">
        <v>750</v>
      </c>
      <c r="D46" s="132" t="s">
        <v>8</v>
      </c>
      <c r="E46" s="132" t="s">
        <v>782</v>
      </c>
      <c r="F46" s="132" t="s">
        <v>783</v>
      </c>
      <c r="G46" s="132">
        <v>1</v>
      </c>
      <c r="H46" s="132" t="s">
        <v>26</v>
      </c>
      <c r="I46" s="132"/>
    </row>
    <row r="47" spans="1:9" ht="14.25" customHeight="1" x14ac:dyDescent="0.35">
      <c r="A47" s="130">
        <v>42</v>
      </c>
      <c r="B47" s="131">
        <v>301</v>
      </c>
      <c r="C47" s="132" t="s">
        <v>750</v>
      </c>
      <c r="D47" s="132" t="s">
        <v>57</v>
      </c>
      <c r="E47" s="132" t="s">
        <v>782</v>
      </c>
      <c r="F47" s="132" t="s">
        <v>783</v>
      </c>
      <c r="G47" s="132">
        <v>1</v>
      </c>
      <c r="H47" s="132" t="s">
        <v>26</v>
      </c>
      <c r="I47" s="132"/>
    </row>
    <row r="48" spans="1:9" ht="14.25" customHeight="1" x14ac:dyDescent="0.35">
      <c r="A48" s="130">
        <v>43</v>
      </c>
      <c r="B48" s="131">
        <v>303.14999999999998</v>
      </c>
      <c r="C48" s="132" t="s">
        <v>750</v>
      </c>
      <c r="D48" s="132" t="s">
        <v>8</v>
      </c>
      <c r="E48" s="132" t="s">
        <v>782</v>
      </c>
      <c r="F48" s="132" t="s">
        <v>783</v>
      </c>
      <c r="G48" s="132">
        <v>1</v>
      </c>
      <c r="H48" s="132" t="s">
        <v>26</v>
      </c>
      <c r="I48" s="132"/>
    </row>
    <row r="49" spans="1:9" ht="14.75" customHeight="1" x14ac:dyDescent="0.35">
      <c r="A49" s="130">
        <v>44</v>
      </c>
      <c r="B49" s="131">
        <v>303.14999999999998</v>
      </c>
      <c r="C49" s="132" t="s">
        <v>750</v>
      </c>
      <c r="D49" s="132" t="s">
        <v>57</v>
      </c>
      <c r="E49" s="132" t="s">
        <v>782</v>
      </c>
      <c r="F49" s="132" t="s">
        <v>783</v>
      </c>
      <c r="G49" s="132">
        <v>1</v>
      </c>
      <c r="H49" s="132" t="s">
        <v>26</v>
      </c>
      <c r="I49" s="132"/>
    </row>
    <row r="50" spans="1:9" ht="14.25" customHeight="1" x14ac:dyDescent="0.35">
      <c r="A50" s="130">
        <v>45</v>
      </c>
      <c r="B50" s="132" t="s">
        <v>755</v>
      </c>
      <c r="C50" s="132" t="s">
        <v>750</v>
      </c>
      <c r="D50" s="132" t="s">
        <v>8</v>
      </c>
      <c r="E50" s="132" t="s">
        <v>782</v>
      </c>
      <c r="F50" s="132" t="s">
        <v>783</v>
      </c>
      <c r="G50" s="132">
        <v>1</v>
      </c>
      <c r="H50" s="132" t="s">
        <v>26</v>
      </c>
      <c r="I50" s="132"/>
    </row>
    <row r="51" spans="1:9" ht="14.25" customHeight="1" x14ac:dyDescent="0.35">
      <c r="A51" s="130">
        <v>46</v>
      </c>
      <c r="B51" s="132" t="s">
        <v>755</v>
      </c>
      <c r="C51" s="132" t="s">
        <v>750</v>
      </c>
      <c r="D51" s="132" t="s">
        <v>57</v>
      </c>
      <c r="E51" s="132" t="s">
        <v>782</v>
      </c>
      <c r="F51" s="132" t="s">
        <v>783</v>
      </c>
      <c r="G51" s="132">
        <v>1</v>
      </c>
      <c r="H51" s="132" t="s">
        <v>26</v>
      </c>
      <c r="I51" s="132"/>
    </row>
    <row r="52" spans="1:9" ht="14.25" customHeight="1" x14ac:dyDescent="0.35">
      <c r="A52" s="130">
        <v>47</v>
      </c>
      <c r="B52" s="132" t="s">
        <v>756</v>
      </c>
      <c r="C52" s="132" t="s">
        <v>750</v>
      </c>
      <c r="D52" s="132" t="s">
        <v>8</v>
      </c>
      <c r="E52" s="132" t="s">
        <v>782</v>
      </c>
      <c r="F52" s="132" t="s">
        <v>783</v>
      </c>
      <c r="G52" s="132">
        <v>1</v>
      </c>
      <c r="H52" s="132" t="s">
        <v>26</v>
      </c>
      <c r="I52" s="132"/>
    </row>
    <row r="53" spans="1:9" ht="14.25" customHeight="1" x14ac:dyDescent="0.35">
      <c r="A53" s="130">
        <v>48</v>
      </c>
      <c r="B53" s="132" t="s">
        <v>756</v>
      </c>
      <c r="C53" s="132" t="s">
        <v>750</v>
      </c>
      <c r="D53" s="132" t="s">
        <v>57</v>
      </c>
      <c r="E53" s="132" t="s">
        <v>782</v>
      </c>
      <c r="F53" s="132" t="s">
        <v>783</v>
      </c>
      <c r="G53" s="132">
        <v>1</v>
      </c>
      <c r="H53" s="132" t="s">
        <v>26</v>
      </c>
      <c r="I53" s="132"/>
    </row>
    <row r="54" spans="1:9" ht="14.25" customHeight="1" x14ac:dyDescent="0.35">
      <c r="A54" s="130">
        <v>49</v>
      </c>
      <c r="B54" s="131">
        <v>308.10000000000002</v>
      </c>
      <c r="C54" s="132" t="s">
        <v>750</v>
      </c>
      <c r="D54" s="132" t="s">
        <v>8</v>
      </c>
      <c r="E54" s="132" t="s">
        <v>782</v>
      </c>
      <c r="F54" s="132" t="s">
        <v>783</v>
      </c>
      <c r="G54" s="132">
        <v>1</v>
      </c>
      <c r="H54" s="132" t="s">
        <v>26</v>
      </c>
      <c r="I54" s="132"/>
    </row>
    <row r="55" spans="1:9" ht="14.25" customHeight="1" x14ac:dyDescent="0.35">
      <c r="A55" s="130">
        <v>50</v>
      </c>
      <c r="B55" s="131">
        <v>308.10000000000002</v>
      </c>
      <c r="C55" s="132" t="s">
        <v>750</v>
      </c>
      <c r="D55" s="132" t="s">
        <v>57</v>
      </c>
      <c r="E55" s="132" t="s">
        <v>782</v>
      </c>
      <c r="F55" s="132" t="s">
        <v>783</v>
      </c>
      <c r="G55" s="132">
        <v>1</v>
      </c>
      <c r="H55" s="132" t="s">
        <v>26</v>
      </c>
      <c r="I55" s="132"/>
    </row>
    <row r="56" spans="1:9" ht="14.25" customHeight="1" x14ac:dyDescent="0.35">
      <c r="A56" s="130">
        <v>51</v>
      </c>
      <c r="B56" s="132" t="s">
        <v>757</v>
      </c>
      <c r="C56" s="132" t="s">
        <v>750</v>
      </c>
      <c r="D56" s="132" t="s">
        <v>8</v>
      </c>
      <c r="E56" s="132" t="s">
        <v>782</v>
      </c>
      <c r="F56" s="132" t="s">
        <v>783</v>
      </c>
      <c r="G56" s="132">
        <v>1</v>
      </c>
      <c r="H56" s="132" t="s">
        <v>26</v>
      </c>
      <c r="I56" s="132"/>
    </row>
    <row r="57" spans="1:9" ht="14.25" customHeight="1" x14ac:dyDescent="0.35">
      <c r="A57" s="130">
        <v>52</v>
      </c>
      <c r="B57" s="132" t="s">
        <v>757</v>
      </c>
      <c r="C57" s="132" t="s">
        <v>750</v>
      </c>
      <c r="D57" s="132" t="s">
        <v>57</v>
      </c>
      <c r="E57" s="132" t="s">
        <v>782</v>
      </c>
      <c r="F57" s="132" t="s">
        <v>783</v>
      </c>
      <c r="G57" s="132">
        <v>1</v>
      </c>
      <c r="H57" s="132" t="s">
        <v>26</v>
      </c>
      <c r="I57" s="132"/>
    </row>
    <row r="58" spans="1:9" ht="14.25" customHeight="1" x14ac:dyDescent="0.35">
      <c r="A58" s="130">
        <v>53</v>
      </c>
      <c r="B58" s="132" t="s">
        <v>758</v>
      </c>
      <c r="C58" s="132" t="s">
        <v>750</v>
      </c>
      <c r="D58" s="132" t="s">
        <v>8</v>
      </c>
      <c r="E58" s="132" t="s">
        <v>782</v>
      </c>
      <c r="F58" s="132" t="s">
        <v>783</v>
      </c>
      <c r="G58" s="132">
        <v>1</v>
      </c>
      <c r="H58" s="132" t="s">
        <v>26</v>
      </c>
      <c r="I58" s="132"/>
    </row>
    <row r="59" spans="1:9" ht="14.25" customHeight="1" x14ac:dyDescent="0.35">
      <c r="A59" s="130">
        <v>54</v>
      </c>
      <c r="B59" s="132" t="s">
        <v>758</v>
      </c>
      <c r="C59" s="132" t="s">
        <v>750</v>
      </c>
      <c r="D59" s="132" t="s">
        <v>57</v>
      </c>
      <c r="E59" s="132" t="s">
        <v>782</v>
      </c>
      <c r="F59" s="132" t="s">
        <v>783</v>
      </c>
      <c r="G59" s="132">
        <v>1</v>
      </c>
      <c r="H59" s="132" t="s">
        <v>26</v>
      </c>
      <c r="I59" s="132"/>
    </row>
    <row r="60" spans="1:9" ht="14.25" customHeight="1" x14ac:dyDescent="0.35">
      <c r="A60" s="130">
        <v>55</v>
      </c>
      <c r="B60" s="131">
        <v>313.85000000000002</v>
      </c>
      <c r="C60" s="132" t="s">
        <v>750</v>
      </c>
      <c r="D60" s="132" t="s">
        <v>8</v>
      </c>
      <c r="E60" s="132" t="s">
        <v>782</v>
      </c>
      <c r="F60" s="132" t="s">
        <v>783</v>
      </c>
      <c r="G60" s="132">
        <v>1</v>
      </c>
      <c r="H60" s="132" t="s">
        <v>26</v>
      </c>
      <c r="I60" s="132"/>
    </row>
    <row r="61" spans="1:9" ht="14.25" customHeight="1" x14ac:dyDescent="0.35">
      <c r="A61" s="130">
        <v>56</v>
      </c>
      <c r="B61" s="131">
        <v>313.85000000000002</v>
      </c>
      <c r="C61" s="132" t="s">
        <v>750</v>
      </c>
      <c r="D61" s="132" t="s">
        <v>57</v>
      </c>
      <c r="E61" s="132" t="s">
        <v>782</v>
      </c>
      <c r="F61" s="132" t="s">
        <v>783</v>
      </c>
      <c r="G61" s="132">
        <v>1</v>
      </c>
      <c r="H61" s="132" t="s">
        <v>26</v>
      </c>
      <c r="I61" s="132"/>
    </row>
    <row r="62" spans="1:9" ht="14.25" customHeight="1" x14ac:dyDescent="0.35">
      <c r="A62" s="130">
        <v>57</v>
      </c>
      <c r="B62" s="131">
        <v>316.14999999999998</v>
      </c>
      <c r="C62" s="132" t="s">
        <v>750</v>
      </c>
      <c r="D62" s="132" t="s">
        <v>8</v>
      </c>
      <c r="E62" s="132" t="s">
        <v>782</v>
      </c>
      <c r="F62" s="132" t="s">
        <v>783</v>
      </c>
      <c r="G62" s="132">
        <v>1</v>
      </c>
      <c r="H62" s="132" t="s">
        <v>26</v>
      </c>
      <c r="I62" s="132"/>
    </row>
    <row r="63" spans="1:9" ht="14.25" customHeight="1" x14ac:dyDescent="0.35">
      <c r="A63" s="130">
        <v>58</v>
      </c>
      <c r="B63" s="131">
        <v>316.14999999999998</v>
      </c>
      <c r="C63" s="132" t="s">
        <v>750</v>
      </c>
      <c r="D63" s="132" t="s">
        <v>57</v>
      </c>
      <c r="E63" s="132" t="s">
        <v>782</v>
      </c>
      <c r="F63" s="132" t="s">
        <v>783</v>
      </c>
      <c r="G63" s="132">
        <v>1</v>
      </c>
      <c r="H63" s="132" t="s">
        <v>26</v>
      </c>
      <c r="I63" s="132"/>
    </row>
    <row r="64" spans="1:9" ht="14.25" customHeight="1" x14ac:dyDescent="0.35">
      <c r="A64" s="130">
        <v>59</v>
      </c>
      <c r="B64" s="131">
        <v>318.10000000000002</v>
      </c>
      <c r="C64" s="132" t="s">
        <v>750</v>
      </c>
      <c r="D64" s="132" t="s">
        <v>8</v>
      </c>
      <c r="E64" s="132" t="s">
        <v>782</v>
      </c>
      <c r="F64" s="132" t="s">
        <v>783</v>
      </c>
      <c r="G64" s="132">
        <v>1</v>
      </c>
      <c r="H64" s="132" t="s">
        <v>26</v>
      </c>
      <c r="I64" s="132"/>
    </row>
    <row r="65" spans="1:9" ht="14.25" customHeight="1" x14ac:dyDescent="0.35">
      <c r="A65" s="130">
        <v>60</v>
      </c>
      <c r="B65" s="131">
        <v>318.10000000000002</v>
      </c>
      <c r="C65" s="132" t="s">
        <v>750</v>
      </c>
      <c r="D65" s="132" t="s">
        <v>57</v>
      </c>
      <c r="E65" s="132" t="s">
        <v>782</v>
      </c>
      <c r="F65" s="132" t="s">
        <v>783</v>
      </c>
      <c r="G65" s="132">
        <v>1</v>
      </c>
      <c r="H65" s="132" t="s">
        <v>26</v>
      </c>
      <c r="I65" s="132"/>
    </row>
    <row r="66" spans="1:9" ht="14.25" customHeight="1" x14ac:dyDescent="0.35">
      <c r="A66" s="130">
        <v>61</v>
      </c>
      <c r="B66" s="131">
        <v>320.35000000000002</v>
      </c>
      <c r="C66" s="132" t="s">
        <v>750</v>
      </c>
      <c r="D66" s="132" t="s">
        <v>8</v>
      </c>
      <c r="E66" s="132" t="s">
        <v>782</v>
      </c>
      <c r="F66" s="132" t="s">
        <v>783</v>
      </c>
      <c r="G66" s="132">
        <v>1</v>
      </c>
      <c r="H66" s="132" t="s">
        <v>26</v>
      </c>
      <c r="I66" s="132"/>
    </row>
    <row r="67" spans="1:9" ht="14.25" customHeight="1" x14ac:dyDescent="0.35">
      <c r="A67" s="130">
        <v>62</v>
      </c>
      <c r="B67" s="131">
        <v>320.35000000000002</v>
      </c>
      <c r="C67" s="132" t="s">
        <v>750</v>
      </c>
      <c r="D67" s="132" t="s">
        <v>57</v>
      </c>
      <c r="E67" s="132" t="s">
        <v>782</v>
      </c>
      <c r="F67" s="132" t="s">
        <v>783</v>
      </c>
      <c r="G67" s="132">
        <v>1</v>
      </c>
      <c r="H67" s="132" t="s">
        <v>26</v>
      </c>
      <c r="I67" s="132"/>
    </row>
    <row r="68" spans="1:9" ht="14.25" customHeight="1" x14ac:dyDescent="0.35">
      <c r="A68" s="130">
        <v>63</v>
      </c>
      <c r="B68" s="131">
        <v>322.10000000000002</v>
      </c>
      <c r="C68" s="132" t="s">
        <v>750</v>
      </c>
      <c r="D68" s="132" t="s">
        <v>8</v>
      </c>
      <c r="E68" s="132" t="s">
        <v>782</v>
      </c>
      <c r="F68" s="132" t="s">
        <v>783</v>
      </c>
      <c r="G68" s="132">
        <v>1</v>
      </c>
      <c r="H68" s="132" t="s">
        <v>26</v>
      </c>
      <c r="I68" s="132"/>
    </row>
    <row r="69" spans="1:9" ht="14.25" customHeight="1" x14ac:dyDescent="0.35">
      <c r="A69" s="130">
        <v>64</v>
      </c>
      <c r="B69" s="131">
        <v>322.10000000000002</v>
      </c>
      <c r="C69" s="132" t="s">
        <v>750</v>
      </c>
      <c r="D69" s="132" t="s">
        <v>57</v>
      </c>
      <c r="E69" s="132" t="s">
        <v>782</v>
      </c>
      <c r="F69" s="132" t="s">
        <v>783</v>
      </c>
      <c r="G69" s="132">
        <v>1</v>
      </c>
      <c r="H69" s="132" t="s">
        <v>26</v>
      </c>
      <c r="I69" s="132"/>
    </row>
    <row r="70" spans="1:9" ht="14.25" customHeight="1" x14ac:dyDescent="0.35">
      <c r="A70" s="130">
        <v>65</v>
      </c>
      <c r="B70" s="132" t="s">
        <v>759</v>
      </c>
      <c r="C70" s="132" t="s">
        <v>750</v>
      </c>
      <c r="D70" s="132" t="s">
        <v>8</v>
      </c>
      <c r="E70" s="132" t="s">
        <v>782</v>
      </c>
      <c r="F70" s="132" t="s">
        <v>783</v>
      </c>
      <c r="G70" s="132">
        <v>1</v>
      </c>
      <c r="H70" s="132" t="s">
        <v>26</v>
      </c>
      <c r="I70" s="132"/>
    </row>
    <row r="71" spans="1:9" ht="14.25" customHeight="1" x14ac:dyDescent="0.35">
      <c r="A71" s="130">
        <v>66</v>
      </c>
      <c r="B71" s="132" t="s">
        <v>759</v>
      </c>
      <c r="C71" s="132" t="s">
        <v>750</v>
      </c>
      <c r="D71" s="132" t="s">
        <v>57</v>
      </c>
      <c r="E71" s="132" t="s">
        <v>782</v>
      </c>
      <c r="F71" s="132" t="s">
        <v>783</v>
      </c>
      <c r="G71" s="132">
        <v>1</v>
      </c>
      <c r="H71" s="132" t="s">
        <v>26</v>
      </c>
      <c r="I71" s="132"/>
    </row>
    <row r="72" spans="1:9" ht="14.25" customHeight="1" x14ac:dyDescent="0.35">
      <c r="A72" s="130">
        <v>67</v>
      </c>
      <c r="B72" s="131">
        <v>326.10000000000002</v>
      </c>
      <c r="C72" s="132" t="s">
        <v>750</v>
      </c>
      <c r="D72" s="132" t="s">
        <v>8</v>
      </c>
      <c r="E72" s="132" t="s">
        <v>782</v>
      </c>
      <c r="F72" s="132" t="s">
        <v>783</v>
      </c>
      <c r="G72" s="132">
        <v>1</v>
      </c>
      <c r="H72" s="132" t="s">
        <v>26</v>
      </c>
      <c r="I72" s="132"/>
    </row>
    <row r="73" spans="1:9" ht="14.25" customHeight="1" x14ac:dyDescent="0.35">
      <c r="A73" s="130">
        <v>68</v>
      </c>
      <c r="B73" s="131">
        <v>326.10000000000002</v>
      </c>
      <c r="C73" s="132" t="s">
        <v>750</v>
      </c>
      <c r="D73" s="132" t="s">
        <v>57</v>
      </c>
      <c r="E73" s="132" t="s">
        <v>782</v>
      </c>
      <c r="F73" s="132" t="s">
        <v>783</v>
      </c>
      <c r="G73" s="132">
        <v>1</v>
      </c>
      <c r="H73" s="132" t="s">
        <v>26</v>
      </c>
      <c r="I73" s="132"/>
    </row>
    <row r="74" spans="1:9" ht="14.25" customHeight="1" x14ac:dyDescent="0.35">
      <c r="A74" s="130">
        <v>69</v>
      </c>
      <c r="B74" s="131">
        <v>328.15</v>
      </c>
      <c r="C74" s="132" t="s">
        <v>750</v>
      </c>
      <c r="D74" s="132" t="s">
        <v>8</v>
      </c>
      <c r="E74" s="132" t="s">
        <v>782</v>
      </c>
      <c r="F74" s="132" t="s">
        <v>783</v>
      </c>
      <c r="G74" s="132">
        <v>1</v>
      </c>
      <c r="H74" s="132" t="s">
        <v>26</v>
      </c>
      <c r="I74" s="132"/>
    </row>
    <row r="75" spans="1:9" ht="14.25" customHeight="1" x14ac:dyDescent="0.35">
      <c r="A75" s="130">
        <v>70</v>
      </c>
      <c r="B75" s="131">
        <v>328.15</v>
      </c>
      <c r="C75" s="132" t="s">
        <v>750</v>
      </c>
      <c r="D75" s="132" t="s">
        <v>57</v>
      </c>
      <c r="E75" s="132" t="s">
        <v>782</v>
      </c>
      <c r="F75" s="132" t="s">
        <v>783</v>
      </c>
      <c r="G75" s="132">
        <v>1</v>
      </c>
      <c r="H75" s="132" t="s">
        <v>26</v>
      </c>
      <c r="I75" s="132"/>
    </row>
    <row r="76" spans="1:9" ht="14.25" customHeight="1" x14ac:dyDescent="0.35">
      <c r="A76" s="130">
        <v>71</v>
      </c>
      <c r="B76" s="131">
        <v>330.65</v>
      </c>
      <c r="C76" s="132" t="s">
        <v>750</v>
      </c>
      <c r="D76" s="132" t="s">
        <v>8</v>
      </c>
      <c r="E76" s="132" t="s">
        <v>782</v>
      </c>
      <c r="F76" s="132" t="s">
        <v>783</v>
      </c>
      <c r="G76" s="132">
        <v>1</v>
      </c>
      <c r="H76" s="132" t="s">
        <v>26</v>
      </c>
      <c r="I76" s="132"/>
    </row>
    <row r="77" spans="1:9" ht="14.25" customHeight="1" x14ac:dyDescent="0.35">
      <c r="A77" s="130">
        <v>72</v>
      </c>
      <c r="B77" s="131">
        <v>330.65</v>
      </c>
      <c r="C77" s="132" t="s">
        <v>750</v>
      </c>
      <c r="D77" s="132" t="s">
        <v>57</v>
      </c>
      <c r="E77" s="132" t="s">
        <v>782</v>
      </c>
      <c r="F77" s="132" t="s">
        <v>783</v>
      </c>
      <c r="G77" s="132">
        <v>1</v>
      </c>
      <c r="H77" s="132" t="s">
        <v>26</v>
      </c>
      <c r="I77" s="132"/>
    </row>
    <row r="78" spans="1:9" ht="14.25" customHeight="1" x14ac:dyDescent="0.35">
      <c r="A78" s="130">
        <v>73</v>
      </c>
      <c r="B78" s="132" t="s">
        <v>760</v>
      </c>
      <c r="C78" s="132" t="s">
        <v>750</v>
      </c>
      <c r="D78" s="132" t="s">
        <v>8</v>
      </c>
      <c r="E78" s="132" t="s">
        <v>782</v>
      </c>
      <c r="F78" s="132" t="s">
        <v>783</v>
      </c>
      <c r="G78" s="132">
        <v>1</v>
      </c>
      <c r="H78" s="132" t="s">
        <v>26</v>
      </c>
      <c r="I78" s="132"/>
    </row>
    <row r="79" spans="1:9" ht="14.25" customHeight="1" x14ac:dyDescent="0.35">
      <c r="A79" s="130">
        <v>74</v>
      </c>
      <c r="B79" s="132" t="s">
        <v>760</v>
      </c>
      <c r="C79" s="132" t="s">
        <v>750</v>
      </c>
      <c r="D79" s="132" t="s">
        <v>57</v>
      </c>
      <c r="E79" s="132" t="s">
        <v>782</v>
      </c>
      <c r="F79" s="132" t="s">
        <v>783</v>
      </c>
      <c r="G79" s="132">
        <v>1</v>
      </c>
      <c r="H79" s="132" t="s">
        <v>26</v>
      </c>
      <c r="I79" s="132"/>
    </row>
    <row r="80" spans="1:9" ht="14.25" customHeight="1" x14ac:dyDescent="0.35">
      <c r="A80" s="130">
        <v>75</v>
      </c>
      <c r="B80" s="132" t="s">
        <v>761</v>
      </c>
      <c r="C80" s="132" t="s">
        <v>750</v>
      </c>
      <c r="D80" s="132" t="s">
        <v>8</v>
      </c>
      <c r="E80" s="132" t="s">
        <v>782</v>
      </c>
      <c r="F80" s="132" t="s">
        <v>783</v>
      </c>
      <c r="G80" s="132">
        <v>1</v>
      </c>
      <c r="H80" s="132" t="s">
        <v>26</v>
      </c>
      <c r="I80" s="132"/>
    </row>
    <row r="81" spans="1:9" ht="14.25" customHeight="1" x14ac:dyDescent="0.35">
      <c r="A81" s="130">
        <v>76</v>
      </c>
      <c r="B81" s="132" t="s">
        <v>761</v>
      </c>
      <c r="C81" s="132" t="s">
        <v>750</v>
      </c>
      <c r="D81" s="132" t="s">
        <v>57</v>
      </c>
      <c r="E81" s="132" t="s">
        <v>782</v>
      </c>
      <c r="F81" s="132" t="s">
        <v>783</v>
      </c>
      <c r="G81" s="132">
        <v>1</v>
      </c>
      <c r="H81" s="132" t="s">
        <v>26</v>
      </c>
      <c r="I81" s="132"/>
    </row>
    <row r="82" spans="1:9" ht="14.25" customHeight="1" x14ac:dyDescent="0.35">
      <c r="A82" s="130">
        <v>77</v>
      </c>
      <c r="B82" s="132" t="s">
        <v>762</v>
      </c>
      <c r="C82" s="132" t="s">
        <v>750</v>
      </c>
      <c r="D82" s="132" t="s">
        <v>8</v>
      </c>
      <c r="E82" s="132" t="s">
        <v>782</v>
      </c>
      <c r="F82" s="132" t="s">
        <v>783</v>
      </c>
      <c r="G82" s="132">
        <v>1</v>
      </c>
      <c r="H82" s="132" t="s">
        <v>26</v>
      </c>
      <c r="I82" s="132"/>
    </row>
    <row r="83" spans="1:9" ht="14.25" customHeight="1" x14ac:dyDescent="0.35">
      <c r="A83" s="130">
        <v>78</v>
      </c>
      <c r="B83" s="132" t="s">
        <v>762</v>
      </c>
      <c r="C83" s="132" t="s">
        <v>750</v>
      </c>
      <c r="D83" s="132" t="s">
        <v>57</v>
      </c>
      <c r="E83" s="132" t="s">
        <v>782</v>
      </c>
      <c r="F83" s="132" t="s">
        <v>783</v>
      </c>
      <c r="G83" s="132">
        <v>1</v>
      </c>
      <c r="H83" s="132" t="s">
        <v>26</v>
      </c>
      <c r="I83" s="132"/>
    </row>
    <row r="84" spans="1:9" ht="14.25" customHeight="1" x14ac:dyDescent="0.35">
      <c r="A84" s="130">
        <v>79</v>
      </c>
      <c r="B84" s="132" t="s">
        <v>763</v>
      </c>
      <c r="C84" s="132" t="s">
        <v>750</v>
      </c>
      <c r="D84" s="132" t="s">
        <v>8</v>
      </c>
      <c r="E84" s="132" t="s">
        <v>782</v>
      </c>
      <c r="F84" s="132" t="s">
        <v>783</v>
      </c>
      <c r="G84" s="132">
        <v>1</v>
      </c>
      <c r="H84" s="132" t="s">
        <v>26</v>
      </c>
      <c r="I84" s="132"/>
    </row>
    <row r="85" spans="1:9" ht="14.25" customHeight="1" x14ac:dyDescent="0.35">
      <c r="A85" s="130">
        <v>80</v>
      </c>
      <c r="B85" s="132" t="s">
        <v>763</v>
      </c>
      <c r="C85" s="132" t="s">
        <v>750</v>
      </c>
      <c r="D85" s="132" t="s">
        <v>57</v>
      </c>
      <c r="E85" s="132" t="s">
        <v>782</v>
      </c>
      <c r="F85" s="132" t="s">
        <v>783</v>
      </c>
      <c r="G85" s="132">
        <v>1</v>
      </c>
      <c r="H85" s="132" t="s">
        <v>26</v>
      </c>
      <c r="I85" s="132"/>
    </row>
    <row r="86" spans="1:9" ht="14.25" customHeight="1" x14ac:dyDescent="0.35">
      <c r="A86" s="130">
        <v>81</v>
      </c>
      <c r="B86" s="132" t="s">
        <v>764</v>
      </c>
      <c r="C86" s="132" t="s">
        <v>750</v>
      </c>
      <c r="D86" s="132" t="s">
        <v>8</v>
      </c>
      <c r="E86" s="132" t="s">
        <v>782</v>
      </c>
      <c r="F86" s="132" t="s">
        <v>783</v>
      </c>
      <c r="G86" s="132">
        <v>1</v>
      </c>
      <c r="H86" s="132" t="s">
        <v>26</v>
      </c>
      <c r="I86" s="132"/>
    </row>
    <row r="87" spans="1:9" ht="14.25" customHeight="1" x14ac:dyDescent="0.35">
      <c r="A87" s="130">
        <v>82</v>
      </c>
      <c r="B87" s="132" t="s">
        <v>764</v>
      </c>
      <c r="C87" s="132" t="s">
        <v>750</v>
      </c>
      <c r="D87" s="132" t="s">
        <v>57</v>
      </c>
      <c r="E87" s="132" t="s">
        <v>782</v>
      </c>
      <c r="F87" s="132" t="s">
        <v>783</v>
      </c>
      <c r="G87" s="132">
        <v>1</v>
      </c>
      <c r="H87" s="132" t="s">
        <v>26</v>
      </c>
      <c r="I87" s="132"/>
    </row>
    <row r="88" spans="1:9" ht="14.25" customHeight="1" x14ac:dyDescent="0.35">
      <c r="A88" s="130">
        <v>83</v>
      </c>
      <c r="B88" s="132" t="s">
        <v>765</v>
      </c>
      <c r="C88" s="132" t="s">
        <v>750</v>
      </c>
      <c r="D88" s="132" t="s">
        <v>8</v>
      </c>
      <c r="E88" s="132" t="s">
        <v>782</v>
      </c>
      <c r="F88" s="132" t="s">
        <v>783</v>
      </c>
      <c r="G88" s="132">
        <v>1</v>
      </c>
      <c r="H88" s="132" t="s">
        <v>26</v>
      </c>
      <c r="I88" s="132"/>
    </row>
    <row r="89" spans="1:9" ht="14.25" customHeight="1" x14ac:dyDescent="0.35">
      <c r="A89" s="130">
        <v>84</v>
      </c>
      <c r="B89" s="132" t="s">
        <v>765</v>
      </c>
      <c r="C89" s="132" t="s">
        <v>750</v>
      </c>
      <c r="D89" s="132" t="s">
        <v>57</v>
      </c>
      <c r="E89" s="132" t="s">
        <v>782</v>
      </c>
      <c r="F89" s="132" t="s">
        <v>783</v>
      </c>
      <c r="G89" s="132">
        <v>1</v>
      </c>
      <c r="H89" s="132" t="s">
        <v>26</v>
      </c>
      <c r="I89" s="132"/>
    </row>
    <row r="90" spans="1:9" ht="14.25" customHeight="1" x14ac:dyDescent="0.35">
      <c r="A90" s="130">
        <v>85</v>
      </c>
      <c r="B90" s="132" t="s">
        <v>766</v>
      </c>
      <c r="C90" s="132" t="s">
        <v>750</v>
      </c>
      <c r="D90" s="132" t="s">
        <v>8</v>
      </c>
      <c r="E90" s="132" t="s">
        <v>782</v>
      </c>
      <c r="F90" s="132" t="s">
        <v>783</v>
      </c>
      <c r="G90" s="132">
        <v>1</v>
      </c>
      <c r="H90" s="132" t="s">
        <v>26</v>
      </c>
      <c r="I90" s="132"/>
    </row>
    <row r="91" spans="1:9" ht="14.25" customHeight="1" x14ac:dyDescent="0.35">
      <c r="A91" s="130">
        <v>86</v>
      </c>
      <c r="B91" s="132" t="s">
        <v>766</v>
      </c>
      <c r="C91" s="132" t="s">
        <v>750</v>
      </c>
      <c r="D91" s="132" t="s">
        <v>57</v>
      </c>
      <c r="E91" s="132" t="s">
        <v>782</v>
      </c>
      <c r="F91" s="132" t="s">
        <v>783</v>
      </c>
      <c r="G91" s="132">
        <v>1</v>
      </c>
      <c r="H91" s="132" t="s">
        <v>26</v>
      </c>
      <c r="I91" s="132"/>
    </row>
    <row r="92" spans="1:9" ht="14.25" customHeight="1" x14ac:dyDescent="0.35">
      <c r="A92" s="130">
        <v>87</v>
      </c>
      <c r="B92" s="132" t="s">
        <v>767</v>
      </c>
      <c r="C92" s="132" t="s">
        <v>750</v>
      </c>
      <c r="D92" s="132" t="s">
        <v>8</v>
      </c>
      <c r="E92" s="132" t="s">
        <v>782</v>
      </c>
      <c r="F92" s="132" t="s">
        <v>783</v>
      </c>
      <c r="G92" s="132">
        <v>1</v>
      </c>
      <c r="H92" s="132" t="s">
        <v>26</v>
      </c>
      <c r="I92" s="132"/>
    </row>
    <row r="93" spans="1:9" ht="14.75" customHeight="1" x14ac:dyDescent="0.35">
      <c r="A93" s="130">
        <v>88</v>
      </c>
      <c r="B93" s="132" t="s">
        <v>767</v>
      </c>
      <c r="C93" s="132" t="s">
        <v>750</v>
      </c>
      <c r="D93" s="132" t="s">
        <v>57</v>
      </c>
      <c r="E93" s="132" t="s">
        <v>782</v>
      </c>
      <c r="F93" s="132" t="s">
        <v>783</v>
      </c>
      <c r="G93" s="132">
        <v>1</v>
      </c>
      <c r="H93" s="132" t="s">
        <v>26</v>
      </c>
      <c r="I93" s="132"/>
    </row>
    <row r="94" spans="1:9" ht="14.25" customHeight="1" x14ac:dyDescent="0.35">
      <c r="A94" s="130">
        <v>89</v>
      </c>
      <c r="B94" s="132" t="s">
        <v>768</v>
      </c>
      <c r="C94" s="132" t="s">
        <v>750</v>
      </c>
      <c r="D94" s="132" t="s">
        <v>8</v>
      </c>
      <c r="E94" s="132" t="s">
        <v>782</v>
      </c>
      <c r="F94" s="132" t="s">
        <v>783</v>
      </c>
      <c r="G94" s="132">
        <v>1</v>
      </c>
      <c r="H94" s="132" t="s">
        <v>26</v>
      </c>
      <c r="I94" s="132"/>
    </row>
    <row r="95" spans="1:9" ht="14.25" customHeight="1" x14ac:dyDescent="0.35">
      <c r="A95" s="130">
        <v>90</v>
      </c>
      <c r="B95" s="132" t="s">
        <v>768</v>
      </c>
      <c r="C95" s="132" t="s">
        <v>750</v>
      </c>
      <c r="D95" s="132" t="s">
        <v>57</v>
      </c>
      <c r="E95" s="132" t="s">
        <v>782</v>
      </c>
      <c r="F95" s="132" t="s">
        <v>783</v>
      </c>
      <c r="G95" s="132">
        <v>1</v>
      </c>
      <c r="H95" s="132" t="s">
        <v>26</v>
      </c>
      <c r="I95" s="132"/>
    </row>
    <row r="96" spans="1:9" ht="14.25" customHeight="1" x14ac:dyDescent="0.35">
      <c r="A96" s="130">
        <v>91</v>
      </c>
      <c r="B96" s="132" t="s">
        <v>769</v>
      </c>
      <c r="C96" s="132" t="s">
        <v>750</v>
      </c>
      <c r="D96" s="132" t="s">
        <v>8</v>
      </c>
      <c r="E96" s="132" t="s">
        <v>782</v>
      </c>
      <c r="F96" s="132" t="s">
        <v>783</v>
      </c>
      <c r="G96" s="132">
        <v>1</v>
      </c>
      <c r="H96" s="132" t="s">
        <v>26</v>
      </c>
      <c r="I96" s="132"/>
    </row>
    <row r="97" spans="1:9" ht="14.25" customHeight="1" x14ac:dyDescent="0.35">
      <c r="A97" s="130">
        <v>92</v>
      </c>
      <c r="B97" s="132" t="s">
        <v>769</v>
      </c>
      <c r="C97" s="132" t="s">
        <v>750</v>
      </c>
      <c r="D97" s="132" t="s">
        <v>57</v>
      </c>
      <c r="E97" s="132" t="s">
        <v>782</v>
      </c>
      <c r="F97" s="132" t="s">
        <v>783</v>
      </c>
      <c r="G97" s="132">
        <v>1</v>
      </c>
      <c r="H97" s="132" t="s">
        <v>26</v>
      </c>
      <c r="I97" s="132"/>
    </row>
    <row r="98" spans="1:9" ht="14.25" customHeight="1" x14ac:dyDescent="0.35">
      <c r="A98" s="130">
        <v>93</v>
      </c>
      <c r="B98" s="132" t="s">
        <v>770</v>
      </c>
      <c r="C98" s="132" t="s">
        <v>750</v>
      </c>
      <c r="D98" s="132" t="s">
        <v>8</v>
      </c>
      <c r="E98" s="132" t="s">
        <v>782</v>
      </c>
      <c r="F98" s="132" t="s">
        <v>783</v>
      </c>
      <c r="G98" s="132">
        <v>1</v>
      </c>
      <c r="H98" s="132" t="s">
        <v>26</v>
      </c>
      <c r="I98" s="132"/>
    </row>
    <row r="99" spans="1:9" ht="14.25" customHeight="1" x14ac:dyDescent="0.35">
      <c r="A99" s="130">
        <v>94</v>
      </c>
      <c r="B99" s="132" t="s">
        <v>770</v>
      </c>
      <c r="C99" s="132" t="s">
        <v>750</v>
      </c>
      <c r="D99" s="132" t="s">
        <v>57</v>
      </c>
      <c r="E99" s="132" t="s">
        <v>782</v>
      </c>
      <c r="F99" s="132" t="s">
        <v>783</v>
      </c>
      <c r="G99" s="132">
        <v>1</v>
      </c>
      <c r="H99" s="132" t="s">
        <v>26</v>
      </c>
      <c r="I99" s="132"/>
    </row>
    <row r="100" spans="1:9" ht="14.25" customHeight="1" x14ac:dyDescent="0.35">
      <c r="A100" s="130">
        <v>95</v>
      </c>
      <c r="B100" s="132" t="s">
        <v>771</v>
      </c>
      <c r="C100" s="132" t="s">
        <v>750</v>
      </c>
      <c r="D100" s="132" t="s">
        <v>8</v>
      </c>
      <c r="E100" s="132" t="s">
        <v>782</v>
      </c>
      <c r="F100" s="132" t="s">
        <v>783</v>
      </c>
      <c r="G100" s="132">
        <v>1</v>
      </c>
      <c r="H100" s="132" t="s">
        <v>26</v>
      </c>
      <c r="I100" s="132"/>
    </row>
    <row r="101" spans="1:9" ht="14.25" customHeight="1" x14ac:dyDescent="0.35">
      <c r="A101" s="130">
        <v>96</v>
      </c>
      <c r="B101" s="132" t="s">
        <v>771</v>
      </c>
      <c r="C101" s="132" t="s">
        <v>750</v>
      </c>
      <c r="D101" s="132" t="s">
        <v>57</v>
      </c>
      <c r="E101" s="132" t="s">
        <v>782</v>
      </c>
      <c r="F101" s="132" t="s">
        <v>783</v>
      </c>
      <c r="G101" s="132">
        <v>1</v>
      </c>
      <c r="H101" s="132" t="s">
        <v>26</v>
      </c>
      <c r="I101" s="132"/>
    </row>
    <row r="102" spans="1:9" ht="14.25" customHeight="1" x14ac:dyDescent="0.35">
      <c r="A102" s="130">
        <v>97</v>
      </c>
      <c r="B102" s="132" t="s">
        <v>547</v>
      </c>
      <c r="C102" s="132" t="s">
        <v>750</v>
      </c>
      <c r="D102" s="132" t="s">
        <v>8</v>
      </c>
      <c r="E102" s="132" t="s">
        <v>782</v>
      </c>
      <c r="F102" s="132" t="s">
        <v>783</v>
      </c>
      <c r="G102" s="132">
        <v>1</v>
      </c>
      <c r="H102" s="132" t="s">
        <v>26</v>
      </c>
      <c r="I102" s="132"/>
    </row>
    <row r="103" spans="1:9" ht="14.25" customHeight="1" x14ac:dyDescent="0.35">
      <c r="A103" s="130">
        <v>98</v>
      </c>
      <c r="B103" s="132" t="s">
        <v>547</v>
      </c>
      <c r="C103" s="132" t="s">
        <v>750</v>
      </c>
      <c r="D103" s="132" t="s">
        <v>57</v>
      </c>
      <c r="E103" s="132" t="s">
        <v>782</v>
      </c>
      <c r="F103" s="132" t="s">
        <v>783</v>
      </c>
      <c r="G103" s="132">
        <v>1</v>
      </c>
      <c r="H103" s="132" t="s">
        <v>26</v>
      </c>
      <c r="I103" s="132"/>
    </row>
    <row r="104" spans="1:9" ht="14.25" customHeight="1" x14ac:dyDescent="0.35">
      <c r="A104" s="130">
        <v>99</v>
      </c>
      <c r="B104" s="132" t="s">
        <v>772</v>
      </c>
      <c r="C104" s="132" t="s">
        <v>750</v>
      </c>
      <c r="D104" s="132" t="s">
        <v>8</v>
      </c>
      <c r="E104" s="132" t="s">
        <v>782</v>
      </c>
      <c r="F104" s="132" t="s">
        <v>783</v>
      </c>
      <c r="G104" s="132">
        <v>1</v>
      </c>
      <c r="H104" s="132" t="s">
        <v>26</v>
      </c>
      <c r="I104" s="132"/>
    </row>
    <row r="105" spans="1:9" ht="14.25" customHeight="1" x14ac:dyDescent="0.35">
      <c r="A105" s="130">
        <v>100</v>
      </c>
      <c r="B105" s="132" t="s">
        <v>772</v>
      </c>
      <c r="C105" s="132" t="s">
        <v>750</v>
      </c>
      <c r="D105" s="132" t="s">
        <v>57</v>
      </c>
      <c r="E105" s="132" t="s">
        <v>782</v>
      </c>
      <c r="F105" s="132" t="s">
        <v>783</v>
      </c>
      <c r="G105" s="132">
        <v>1</v>
      </c>
      <c r="H105" s="132" t="s">
        <v>26</v>
      </c>
      <c r="I105" s="132"/>
    </row>
    <row r="106" spans="1:9" ht="14.25" customHeight="1" x14ac:dyDescent="0.35">
      <c r="A106" s="130">
        <v>101</v>
      </c>
      <c r="B106" s="132" t="s">
        <v>773</v>
      </c>
      <c r="C106" s="132" t="s">
        <v>750</v>
      </c>
      <c r="D106" s="132" t="s">
        <v>8</v>
      </c>
      <c r="E106" s="132" t="s">
        <v>782</v>
      </c>
      <c r="F106" s="132" t="s">
        <v>783</v>
      </c>
      <c r="G106" s="132">
        <v>1</v>
      </c>
      <c r="H106" s="132" t="s">
        <v>26</v>
      </c>
      <c r="I106" s="132"/>
    </row>
    <row r="107" spans="1:9" ht="14.25" customHeight="1" x14ac:dyDescent="0.35">
      <c r="A107" s="130">
        <v>102</v>
      </c>
      <c r="B107" s="132" t="s">
        <v>773</v>
      </c>
      <c r="C107" s="132" t="s">
        <v>750</v>
      </c>
      <c r="D107" s="132" t="s">
        <v>57</v>
      </c>
      <c r="E107" s="132" t="s">
        <v>782</v>
      </c>
      <c r="F107" s="132" t="s">
        <v>783</v>
      </c>
      <c r="G107" s="132">
        <v>1</v>
      </c>
      <c r="H107" s="132" t="s">
        <v>26</v>
      </c>
      <c r="I107" s="132"/>
    </row>
    <row r="108" spans="1:9" ht="14.25" customHeight="1" x14ac:dyDescent="0.35">
      <c r="A108" s="130">
        <v>103</v>
      </c>
      <c r="B108" s="132" t="s">
        <v>774</v>
      </c>
      <c r="C108" s="132" t="s">
        <v>750</v>
      </c>
      <c r="D108" s="132" t="s">
        <v>8</v>
      </c>
      <c r="E108" s="132" t="s">
        <v>782</v>
      </c>
      <c r="F108" s="132" t="s">
        <v>783</v>
      </c>
      <c r="G108" s="132">
        <v>1</v>
      </c>
      <c r="H108" s="132" t="s">
        <v>26</v>
      </c>
      <c r="I108" s="132"/>
    </row>
    <row r="109" spans="1:9" ht="14.25" customHeight="1" x14ac:dyDescent="0.35">
      <c r="A109" s="130">
        <v>104</v>
      </c>
      <c r="B109" s="132" t="s">
        <v>774</v>
      </c>
      <c r="C109" s="132" t="s">
        <v>750</v>
      </c>
      <c r="D109" s="132" t="s">
        <v>57</v>
      </c>
      <c r="E109" s="132" t="s">
        <v>782</v>
      </c>
      <c r="F109" s="132" t="s">
        <v>783</v>
      </c>
      <c r="G109" s="132">
        <v>1</v>
      </c>
      <c r="H109" s="132" t="s">
        <v>26</v>
      </c>
      <c r="I109" s="132"/>
    </row>
    <row r="110" spans="1:9" ht="14.25" customHeight="1" x14ac:dyDescent="0.35">
      <c r="A110" s="130">
        <v>105</v>
      </c>
      <c r="B110" s="131">
        <v>364.25</v>
      </c>
      <c r="C110" s="132" t="s">
        <v>750</v>
      </c>
      <c r="D110" s="132" t="s">
        <v>8</v>
      </c>
      <c r="E110" s="132" t="s">
        <v>782</v>
      </c>
      <c r="F110" s="132" t="s">
        <v>783</v>
      </c>
      <c r="G110" s="132">
        <v>1</v>
      </c>
      <c r="H110" s="132" t="s">
        <v>26</v>
      </c>
      <c r="I110" s="132"/>
    </row>
    <row r="111" spans="1:9" ht="14.25" customHeight="1" x14ac:dyDescent="0.35">
      <c r="A111" s="130">
        <v>106</v>
      </c>
      <c r="B111" s="131">
        <v>364.25</v>
      </c>
      <c r="C111" s="132" t="s">
        <v>750</v>
      </c>
      <c r="D111" s="132" t="s">
        <v>57</v>
      </c>
      <c r="E111" s="132" t="s">
        <v>782</v>
      </c>
      <c r="F111" s="132" t="s">
        <v>783</v>
      </c>
      <c r="G111" s="132">
        <v>1</v>
      </c>
      <c r="H111" s="132" t="s">
        <v>26</v>
      </c>
      <c r="I111" s="132"/>
    </row>
    <row r="112" spans="1:9" ht="14.25" customHeight="1" x14ac:dyDescent="0.35">
      <c r="A112" s="130">
        <v>107</v>
      </c>
      <c r="B112" s="132" t="s">
        <v>775</v>
      </c>
      <c r="C112" s="132" t="s">
        <v>750</v>
      </c>
      <c r="D112" s="132" t="s">
        <v>8</v>
      </c>
      <c r="E112" s="132" t="s">
        <v>782</v>
      </c>
      <c r="F112" s="132" t="s">
        <v>783</v>
      </c>
      <c r="G112" s="132">
        <v>1</v>
      </c>
      <c r="H112" s="132" t="s">
        <v>26</v>
      </c>
      <c r="I112" s="132"/>
    </row>
    <row r="113" spans="1:9" ht="14.25" customHeight="1" x14ac:dyDescent="0.35">
      <c r="A113" s="130">
        <v>108</v>
      </c>
      <c r="B113" s="132" t="s">
        <v>775</v>
      </c>
      <c r="C113" s="132" t="s">
        <v>750</v>
      </c>
      <c r="D113" s="132" t="s">
        <v>57</v>
      </c>
      <c r="E113" s="132" t="s">
        <v>782</v>
      </c>
      <c r="F113" s="132" t="s">
        <v>783</v>
      </c>
      <c r="G113" s="132">
        <v>1</v>
      </c>
      <c r="H113" s="132" t="s">
        <v>26</v>
      </c>
      <c r="I113" s="132"/>
    </row>
    <row r="114" spans="1:9" ht="14.25" customHeight="1" x14ac:dyDescent="0.35">
      <c r="A114" s="130">
        <v>109</v>
      </c>
      <c r="B114" s="131">
        <v>368.23</v>
      </c>
      <c r="C114" s="132" t="s">
        <v>750</v>
      </c>
      <c r="D114" s="132" t="s">
        <v>8</v>
      </c>
      <c r="E114" s="132" t="s">
        <v>782</v>
      </c>
      <c r="F114" s="132" t="s">
        <v>783</v>
      </c>
      <c r="G114" s="132">
        <v>1</v>
      </c>
      <c r="H114" s="132" t="s">
        <v>26</v>
      </c>
      <c r="I114" s="132"/>
    </row>
    <row r="115" spans="1:9" ht="14.25" customHeight="1" x14ac:dyDescent="0.35">
      <c r="A115" s="130">
        <v>110</v>
      </c>
      <c r="B115" s="131">
        <v>368.23</v>
      </c>
      <c r="C115" s="132" t="s">
        <v>750</v>
      </c>
      <c r="D115" s="132" t="s">
        <v>57</v>
      </c>
      <c r="E115" s="132" t="s">
        <v>782</v>
      </c>
      <c r="F115" s="132" t="s">
        <v>783</v>
      </c>
      <c r="G115" s="132">
        <v>1</v>
      </c>
      <c r="H115" s="132" t="s">
        <v>26</v>
      </c>
      <c r="I115" s="132"/>
    </row>
    <row r="116" spans="1:9" ht="14.25" customHeight="1" x14ac:dyDescent="0.35">
      <c r="A116" s="130">
        <v>111</v>
      </c>
      <c r="B116" s="131">
        <v>370.54</v>
      </c>
      <c r="C116" s="132" t="s">
        <v>750</v>
      </c>
      <c r="D116" s="132" t="s">
        <v>8</v>
      </c>
      <c r="E116" s="132" t="s">
        <v>782</v>
      </c>
      <c r="F116" s="132" t="s">
        <v>783</v>
      </c>
      <c r="G116" s="132">
        <v>1</v>
      </c>
      <c r="H116" s="132" t="s">
        <v>26</v>
      </c>
      <c r="I116" s="132"/>
    </row>
    <row r="117" spans="1:9" ht="14.25" customHeight="1" x14ac:dyDescent="0.35">
      <c r="A117" s="130">
        <v>112</v>
      </c>
      <c r="B117" s="131">
        <v>370.54</v>
      </c>
      <c r="C117" s="132" t="s">
        <v>750</v>
      </c>
      <c r="D117" s="132" t="s">
        <v>57</v>
      </c>
      <c r="E117" s="132" t="s">
        <v>782</v>
      </c>
      <c r="F117" s="132" t="s">
        <v>783</v>
      </c>
      <c r="G117" s="132">
        <v>1</v>
      </c>
      <c r="H117" s="132" t="s">
        <v>26</v>
      </c>
      <c r="I117" s="132"/>
    </row>
    <row r="118" spans="1:9" ht="14.25" customHeight="1" x14ac:dyDescent="0.35">
      <c r="A118" s="130">
        <v>113</v>
      </c>
      <c r="B118" s="131">
        <v>372.5</v>
      </c>
      <c r="C118" s="132" t="s">
        <v>750</v>
      </c>
      <c r="D118" s="132" t="s">
        <v>8</v>
      </c>
      <c r="E118" s="132" t="s">
        <v>782</v>
      </c>
      <c r="F118" s="132" t="s">
        <v>783</v>
      </c>
      <c r="G118" s="132">
        <v>1</v>
      </c>
      <c r="H118" s="132" t="s">
        <v>26</v>
      </c>
      <c r="I118" s="132"/>
    </row>
    <row r="119" spans="1:9" ht="14.25" customHeight="1" x14ac:dyDescent="0.35">
      <c r="A119" s="130">
        <v>114</v>
      </c>
      <c r="B119" s="131">
        <v>372.5</v>
      </c>
      <c r="C119" s="132" t="s">
        <v>750</v>
      </c>
      <c r="D119" s="132" t="s">
        <v>57</v>
      </c>
      <c r="E119" s="132" t="s">
        <v>782</v>
      </c>
      <c r="F119" s="132" t="s">
        <v>783</v>
      </c>
      <c r="G119" s="132">
        <v>1</v>
      </c>
      <c r="H119" s="132" t="s">
        <v>26</v>
      </c>
      <c r="I119" s="132"/>
    </row>
    <row r="120" spans="1:9" ht="14.25" customHeight="1" x14ac:dyDescent="0.35">
      <c r="A120" s="130">
        <v>115</v>
      </c>
      <c r="B120" s="132" t="s">
        <v>776</v>
      </c>
      <c r="C120" s="132" t="s">
        <v>750</v>
      </c>
      <c r="D120" s="132" t="s">
        <v>8</v>
      </c>
      <c r="E120" s="132" t="s">
        <v>782</v>
      </c>
      <c r="F120" s="132" t="s">
        <v>783</v>
      </c>
      <c r="G120" s="132">
        <v>1</v>
      </c>
      <c r="H120" s="132" t="s">
        <v>26</v>
      </c>
      <c r="I120" s="132"/>
    </row>
    <row r="121" spans="1:9" ht="14.25" customHeight="1" x14ac:dyDescent="0.35">
      <c r="A121" s="130">
        <v>116</v>
      </c>
      <c r="B121" s="132" t="s">
        <v>776</v>
      </c>
      <c r="C121" s="132" t="s">
        <v>750</v>
      </c>
      <c r="D121" s="132" t="s">
        <v>57</v>
      </c>
      <c r="E121" s="132" t="s">
        <v>782</v>
      </c>
      <c r="F121" s="132" t="s">
        <v>783</v>
      </c>
      <c r="G121" s="132">
        <v>1</v>
      </c>
      <c r="H121" s="132" t="s">
        <v>26</v>
      </c>
      <c r="I121" s="132"/>
    </row>
    <row r="122" spans="1:9" ht="14.25" customHeight="1" x14ac:dyDescent="0.35">
      <c r="A122" s="130">
        <v>117</v>
      </c>
      <c r="B122" s="131">
        <v>376.34</v>
      </c>
      <c r="C122" s="132" t="s">
        <v>750</v>
      </c>
      <c r="D122" s="132" t="s">
        <v>8</v>
      </c>
      <c r="E122" s="132" t="s">
        <v>782</v>
      </c>
      <c r="F122" s="132" t="s">
        <v>783</v>
      </c>
      <c r="G122" s="132">
        <v>1</v>
      </c>
      <c r="H122" s="132" t="s">
        <v>26</v>
      </c>
      <c r="I122" s="132"/>
    </row>
    <row r="123" spans="1:9" ht="14.25" customHeight="1" x14ac:dyDescent="0.35">
      <c r="A123" s="130">
        <v>118</v>
      </c>
      <c r="B123" s="131">
        <v>376.34</v>
      </c>
      <c r="C123" s="132" t="s">
        <v>750</v>
      </c>
      <c r="D123" s="132" t="s">
        <v>57</v>
      </c>
      <c r="E123" s="132" t="s">
        <v>782</v>
      </c>
      <c r="F123" s="132" t="s">
        <v>783</v>
      </c>
      <c r="G123" s="132">
        <v>1</v>
      </c>
      <c r="H123" s="132" t="s">
        <v>26</v>
      </c>
      <c r="I123" s="132"/>
    </row>
    <row r="124" spans="1:9" ht="14.25" customHeight="1" x14ac:dyDescent="0.35">
      <c r="A124" s="130">
        <v>119</v>
      </c>
      <c r="B124" s="131">
        <v>378.28</v>
      </c>
      <c r="C124" s="132" t="s">
        <v>750</v>
      </c>
      <c r="D124" s="132" t="s">
        <v>8</v>
      </c>
      <c r="E124" s="132" t="s">
        <v>782</v>
      </c>
      <c r="F124" s="132" t="s">
        <v>783</v>
      </c>
      <c r="G124" s="132">
        <v>1</v>
      </c>
      <c r="H124" s="132" t="s">
        <v>26</v>
      </c>
      <c r="I124" s="132"/>
    </row>
    <row r="125" spans="1:9" ht="14.25" customHeight="1" x14ac:dyDescent="0.35">
      <c r="A125" s="130">
        <v>120</v>
      </c>
      <c r="B125" s="131">
        <v>378.28</v>
      </c>
      <c r="C125" s="132" t="s">
        <v>750</v>
      </c>
      <c r="D125" s="132" t="s">
        <v>57</v>
      </c>
      <c r="E125" s="132" t="s">
        <v>782</v>
      </c>
      <c r="F125" s="132" t="s">
        <v>783</v>
      </c>
      <c r="G125" s="132">
        <v>1</v>
      </c>
      <c r="H125" s="132" t="s">
        <v>26</v>
      </c>
      <c r="I125" s="132"/>
    </row>
    <row r="126" spans="1:9" ht="14.25" customHeight="1" x14ac:dyDescent="0.35">
      <c r="A126" s="130">
        <v>121</v>
      </c>
      <c r="B126" s="131">
        <v>380.28</v>
      </c>
      <c r="C126" s="132" t="s">
        <v>750</v>
      </c>
      <c r="D126" s="132" t="s">
        <v>8</v>
      </c>
      <c r="E126" s="132" t="s">
        <v>782</v>
      </c>
      <c r="F126" s="132" t="s">
        <v>783</v>
      </c>
      <c r="G126" s="132">
        <v>1</v>
      </c>
      <c r="H126" s="132" t="s">
        <v>26</v>
      </c>
      <c r="I126" s="132"/>
    </row>
    <row r="127" spans="1:9" ht="14.25" customHeight="1" x14ac:dyDescent="0.35">
      <c r="A127" s="130">
        <v>122</v>
      </c>
      <c r="B127" s="131">
        <v>380.28</v>
      </c>
      <c r="C127" s="132" t="s">
        <v>750</v>
      </c>
      <c r="D127" s="132" t="s">
        <v>57</v>
      </c>
      <c r="E127" s="132" t="s">
        <v>782</v>
      </c>
      <c r="F127" s="132" t="s">
        <v>783</v>
      </c>
      <c r="G127" s="132">
        <v>1</v>
      </c>
      <c r="H127" s="132" t="s">
        <v>26</v>
      </c>
      <c r="I127" s="132"/>
    </row>
    <row r="128" spans="1:9" ht="14.25" customHeight="1" x14ac:dyDescent="0.35">
      <c r="A128" s="130">
        <v>123</v>
      </c>
      <c r="B128" s="132" t="s">
        <v>777</v>
      </c>
      <c r="C128" s="132" t="s">
        <v>750</v>
      </c>
      <c r="D128" s="132" t="s">
        <v>8</v>
      </c>
      <c r="E128" s="132" t="s">
        <v>782</v>
      </c>
      <c r="F128" s="132" t="s">
        <v>783</v>
      </c>
      <c r="G128" s="132">
        <v>1</v>
      </c>
      <c r="H128" s="132" t="s">
        <v>26</v>
      </c>
      <c r="I128" s="132"/>
    </row>
    <row r="129" spans="1:9" ht="14.25" customHeight="1" x14ac:dyDescent="0.35">
      <c r="A129" s="130">
        <v>124</v>
      </c>
      <c r="B129" s="132" t="s">
        <v>777</v>
      </c>
      <c r="C129" s="132" t="s">
        <v>750</v>
      </c>
      <c r="D129" s="132" t="s">
        <v>57</v>
      </c>
      <c r="E129" s="132" t="s">
        <v>782</v>
      </c>
      <c r="F129" s="132" t="s">
        <v>783</v>
      </c>
      <c r="G129" s="132">
        <v>1</v>
      </c>
      <c r="H129" s="132" t="s">
        <v>26</v>
      </c>
      <c r="I129" s="132"/>
    </row>
    <row r="130" spans="1:9" ht="14.25" customHeight="1" x14ac:dyDescent="0.35">
      <c r="A130" s="130">
        <v>125</v>
      </c>
      <c r="B130" s="132" t="s">
        <v>778</v>
      </c>
      <c r="C130" s="132" t="s">
        <v>750</v>
      </c>
      <c r="D130" s="132" t="s">
        <v>8</v>
      </c>
      <c r="E130" s="132" t="s">
        <v>782</v>
      </c>
      <c r="F130" s="132" t="s">
        <v>783</v>
      </c>
      <c r="G130" s="132">
        <v>1</v>
      </c>
      <c r="H130" s="132" t="s">
        <v>26</v>
      </c>
      <c r="I130" s="132"/>
    </row>
    <row r="131" spans="1:9" ht="14.25" customHeight="1" x14ac:dyDescent="0.35">
      <c r="A131" s="130">
        <v>126</v>
      </c>
      <c r="B131" s="132" t="s">
        <v>778</v>
      </c>
      <c r="C131" s="132" t="s">
        <v>750</v>
      </c>
      <c r="D131" s="132" t="s">
        <v>57</v>
      </c>
      <c r="E131" s="132" t="s">
        <v>782</v>
      </c>
      <c r="F131" s="132" t="s">
        <v>783</v>
      </c>
      <c r="G131" s="132">
        <v>1</v>
      </c>
      <c r="H131" s="132" t="s">
        <v>26</v>
      </c>
      <c r="I131" s="132"/>
    </row>
    <row r="132" spans="1:9" ht="14.25" customHeight="1" x14ac:dyDescent="0.35">
      <c r="A132" s="130">
        <v>127</v>
      </c>
      <c r="B132" s="132" t="s">
        <v>514</v>
      </c>
      <c r="C132" s="132" t="s">
        <v>750</v>
      </c>
      <c r="D132" s="132" t="s">
        <v>8</v>
      </c>
      <c r="E132" s="132" t="s">
        <v>782</v>
      </c>
      <c r="F132" s="132" t="s">
        <v>783</v>
      </c>
      <c r="G132" s="132">
        <v>1</v>
      </c>
      <c r="H132" s="132" t="s">
        <v>26</v>
      </c>
      <c r="I132" s="132"/>
    </row>
    <row r="133" spans="1:9" ht="14.25" customHeight="1" x14ac:dyDescent="0.35">
      <c r="A133" s="130">
        <v>128</v>
      </c>
      <c r="B133" s="132" t="s">
        <v>514</v>
      </c>
      <c r="C133" s="132" t="s">
        <v>750</v>
      </c>
      <c r="D133" s="132" t="s">
        <v>57</v>
      </c>
      <c r="E133" s="132" t="s">
        <v>782</v>
      </c>
      <c r="F133" s="132" t="s">
        <v>783</v>
      </c>
      <c r="G133" s="132">
        <v>1</v>
      </c>
      <c r="H133" s="132" t="s">
        <v>26</v>
      </c>
      <c r="I133" s="132"/>
    </row>
    <row r="134" spans="1:9" ht="14.25" customHeight="1" x14ac:dyDescent="0.35">
      <c r="A134" s="130">
        <v>129</v>
      </c>
      <c r="B134" s="132" t="s">
        <v>779</v>
      </c>
      <c r="C134" s="132" t="s">
        <v>750</v>
      </c>
      <c r="D134" s="132" t="s">
        <v>8</v>
      </c>
      <c r="E134" s="132" t="s">
        <v>782</v>
      </c>
      <c r="F134" s="132" t="s">
        <v>783</v>
      </c>
      <c r="G134" s="132">
        <v>1</v>
      </c>
      <c r="H134" s="132" t="s">
        <v>26</v>
      </c>
      <c r="I134" s="132"/>
    </row>
    <row r="135" spans="1:9" ht="14.25" customHeight="1" x14ac:dyDescent="0.35">
      <c r="A135" s="130">
        <v>130</v>
      </c>
      <c r="B135" s="132" t="s">
        <v>779</v>
      </c>
      <c r="C135" s="132" t="s">
        <v>750</v>
      </c>
      <c r="D135" s="132" t="s">
        <v>57</v>
      </c>
      <c r="E135" s="132" t="s">
        <v>782</v>
      </c>
      <c r="F135" s="132" t="s">
        <v>783</v>
      </c>
      <c r="G135" s="132">
        <v>1</v>
      </c>
      <c r="H135" s="132" t="s">
        <v>26</v>
      </c>
      <c r="I135" s="132"/>
    </row>
    <row r="136" spans="1:9" ht="14.25" customHeight="1" x14ac:dyDescent="0.35">
      <c r="A136" s="130">
        <v>131</v>
      </c>
      <c r="B136" s="131">
        <v>390.9</v>
      </c>
      <c r="C136" s="132" t="s">
        <v>750</v>
      </c>
      <c r="D136" s="132" t="s">
        <v>8</v>
      </c>
      <c r="E136" s="132" t="s">
        <v>782</v>
      </c>
      <c r="F136" s="132" t="s">
        <v>783</v>
      </c>
      <c r="G136" s="132">
        <v>1</v>
      </c>
      <c r="H136" s="132" t="s">
        <v>26</v>
      </c>
      <c r="I136" s="132"/>
    </row>
    <row r="137" spans="1:9" ht="14.75" customHeight="1" x14ac:dyDescent="0.35">
      <c r="A137" s="130">
        <v>132</v>
      </c>
      <c r="B137" s="131">
        <v>390.9</v>
      </c>
      <c r="C137" s="132" t="s">
        <v>750</v>
      </c>
      <c r="D137" s="132" t="s">
        <v>57</v>
      </c>
      <c r="E137" s="132" t="s">
        <v>816</v>
      </c>
      <c r="F137" s="132" t="s">
        <v>783</v>
      </c>
      <c r="G137" s="132">
        <v>1</v>
      </c>
      <c r="H137" s="132" t="s">
        <v>26</v>
      </c>
      <c r="I137" s="132"/>
    </row>
    <row r="138" spans="1:9" ht="14.25" customHeight="1" x14ac:dyDescent="0.35">
      <c r="A138" s="130">
        <v>133</v>
      </c>
      <c r="B138" s="131">
        <v>393</v>
      </c>
      <c r="C138" s="132" t="s">
        <v>750</v>
      </c>
      <c r="D138" s="132" t="s">
        <v>8</v>
      </c>
      <c r="E138" s="132" t="s">
        <v>816</v>
      </c>
      <c r="F138" s="132" t="s">
        <v>783</v>
      </c>
      <c r="G138" s="132">
        <v>1</v>
      </c>
      <c r="H138" s="132" t="s">
        <v>26</v>
      </c>
      <c r="I138" s="132"/>
    </row>
    <row r="139" spans="1:9" ht="14.25" customHeight="1" x14ac:dyDescent="0.35">
      <c r="A139" s="130">
        <v>134</v>
      </c>
      <c r="B139" s="131">
        <v>393</v>
      </c>
      <c r="C139" s="132" t="s">
        <v>750</v>
      </c>
      <c r="D139" s="132" t="s">
        <v>57</v>
      </c>
      <c r="E139" s="132" t="s">
        <v>816</v>
      </c>
      <c r="F139" s="132" t="s">
        <v>783</v>
      </c>
      <c r="G139" s="132">
        <v>1</v>
      </c>
      <c r="H139" s="132" t="s">
        <v>26</v>
      </c>
      <c r="I139" s="132"/>
    </row>
    <row r="140" spans="1:9" ht="14.25" customHeight="1" x14ac:dyDescent="0.35">
      <c r="A140" s="130">
        <v>135</v>
      </c>
      <c r="B140" s="131">
        <v>395</v>
      </c>
      <c r="C140" s="132" t="s">
        <v>750</v>
      </c>
      <c r="D140" s="132" t="s">
        <v>8</v>
      </c>
      <c r="E140" s="132" t="s">
        <v>816</v>
      </c>
      <c r="F140" s="132" t="s">
        <v>783</v>
      </c>
      <c r="G140" s="132">
        <v>1</v>
      </c>
      <c r="H140" s="132" t="s">
        <v>26</v>
      </c>
      <c r="I140" s="132"/>
    </row>
    <row r="141" spans="1:9" ht="14.25" customHeight="1" x14ac:dyDescent="0.35">
      <c r="A141" s="130">
        <v>136</v>
      </c>
      <c r="B141" s="131">
        <v>395</v>
      </c>
      <c r="C141" s="132" t="s">
        <v>750</v>
      </c>
      <c r="D141" s="132" t="s">
        <v>57</v>
      </c>
      <c r="E141" s="132" t="s">
        <v>816</v>
      </c>
      <c r="F141" s="132" t="s">
        <v>783</v>
      </c>
      <c r="G141" s="132">
        <v>1</v>
      </c>
      <c r="H141" s="132" t="s">
        <v>26</v>
      </c>
      <c r="I141" s="132"/>
    </row>
    <row r="142" spans="1:9" ht="14.25" customHeight="1" x14ac:dyDescent="0.35">
      <c r="A142" s="130">
        <v>137</v>
      </c>
      <c r="B142" s="131">
        <v>397</v>
      </c>
      <c r="C142" s="132" t="s">
        <v>750</v>
      </c>
      <c r="D142" s="132" t="s">
        <v>8</v>
      </c>
      <c r="E142" s="132" t="s">
        <v>816</v>
      </c>
      <c r="F142" s="132" t="s">
        <v>783</v>
      </c>
      <c r="G142" s="132">
        <v>1</v>
      </c>
      <c r="H142" s="132" t="s">
        <v>26</v>
      </c>
      <c r="I142" s="132"/>
    </row>
    <row r="143" spans="1:9" ht="14.25" customHeight="1" x14ac:dyDescent="0.35">
      <c r="A143" s="130">
        <v>138</v>
      </c>
      <c r="B143" s="131">
        <v>397</v>
      </c>
      <c r="C143" s="132" t="s">
        <v>750</v>
      </c>
      <c r="D143" s="132" t="s">
        <v>57</v>
      </c>
      <c r="E143" s="132" t="s">
        <v>816</v>
      </c>
      <c r="F143" s="132" t="s">
        <v>783</v>
      </c>
      <c r="G143" s="132">
        <v>1</v>
      </c>
      <c r="H143" s="132" t="s">
        <v>26</v>
      </c>
      <c r="I143" s="132"/>
    </row>
    <row r="144" spans="1:9" ht="14.25" customHeight="1" x14ac:dyDescent="0.35">
      <c r="A144" s="130">
        <v>139</v>
      </c>
      <c r="B144" s="131">
        <v>399.04</v>
      </c>
      <c r="C144" s="132" t="s">
        <v>750</v>
      </c>
      <c r="D144" s="132" t="s">
        <v>8</v>
      </c>
      <c r="E144" s="132" t="s">
        <v>816</v>
      </c>
      <c r="F144" s="132" t="s">
        <v>783</v>
      </c>
      <c r="G144" s="132">
        <v>1</v>
      </c>
      <c r="H144" s="132" t="s">
        <v>26</v>
      </c>
      <c r="I144" s="132"/>
    </row>
    <row r="145" spans="1:9" ht="14.25" customHeight="1" x14ac:dyDescent="0.35">
      <c r="A145" s="130">
        <v>140</v>
      </c>
      <c r="B145" s="131">
        <v>399.04</v>
      </c>
      <c r="C145" s="132" t="s">
        <v>750</v>
      </c>
      <c r="D145" s="132" t="s">
        <v>57</v>
      </c>
      <c r="E145" s="132" t="s">
        <v>816</v>
      </c>
      <c r="F145" s="132" t="s">
        <v>783</v>
      </c>
      <c r="G145" s="132">
        <v>1</v>
      </c>
      <c r="H145" s="132" t="s">
        <v>26</v>
      </c>
      <c r="I145" s="132"/>
    </row>
    <row r="146" spans="1:9" ht="14.25" customHeight="1" x14ac:dyDescent="0.35">
      <c r="A146" s="130">
        <v>141</v>
      </c>
      <c r="B146" s="131">
        <v>401</v>
      </c>
      <c r="C146" s="132" t="s">
        <v>750</v>
      </c>
      <c r="D146" s="132" t="s">
        <v>8</v>
      </c>
      <c r="E146" s="132" t="s">
        <v>816</v>
      </c>
      <c r="F146" s="132" t="s">
        <v>783</v>
      </c>
      <c r="G146" s="132">
        <v>1</v>
      </c>
      <c r="H146" s="132" t="s">
        <v>26</v>
      </c>
      <c r="I146" s="132"/>
    </row>
    <row r="147" spans="1:9" ht="14.25" customHeight="1" x14ac:dyDescent="0.35">
      <c r="A147" s="130">
        <v>142</v>
      </c>
      <c r="B147" s="131">
        <v>401</v>
      </c>
      <c r="C147" s="132" t="s">
        <v>750</v>
      </c>
      <c r="D147" s="132" t="s">
        <v>57</v>
      </c>
      <c r="E147" s="132" t="s">
        <v>816</v>
      </c>
      <c r="F147" s="132" t="s">
        <v>783</v>
      </c>
      <c r="G147" s="132">
        <v>1</v>
      </c>
      <c r="H147" s="132" t="s">
        <v>26</v>
      </c>
      <c r="I147" s="132"/>
    </row>
    <row r="148" spans="1:9" ht="14.25" customHeight="1" x14ac:dyDescent="0.35">
      <c r="A148" s="130">
        <v>143</v>
      </c>
      <c r="B148" s="131">
        <v>404.14</v>
      </c>
      <c r="C148" s="132" t="s">
        <v>750</v>
      </c>
      <c r="D148" s="132" t="s">
        <v>8</v>
      </c>
      <c r="E148" s="132" t="s">
        <v>816</v>
      </c>
      <c r="F148" s="132" t="s">
        <v>783</v>
      </c>
      <c r="G148" s="132">
        <v>1</v>
      </c>
      <c r="H148" s="132" t="s">
        <v>26</v>
      </c>
      <c r="I148" s="132"/>
    </row>
    <row r="149" spans="1:9" ht="14.25" customHeight="1" x14ac:dyDescent="0.35">
      <c r="A149" s="130">
        <v>144</v>
      </c>
      <c r="B149" s="131">
        <v>404.14</v>
      </c>
      <c r="C149" s="132" t="s">
        <v>750</v>
      </c>
      <c r="D149" s="132" t="s">
        <v>57</v>
      </c>
      <c r="E149" s="132" t="s">
        <v>816</v>
      </c>
      <c r="F149" s="132" t="s">
        <v>783</v>
      </c>
      <c r="G149" s="132">
        <v>1</v>
      </c>
      <c r="H149" s="132" t="s">
        <v>26</v>
      </c>
      <c r="I149" s="132"/>
    </row>
    <row r="150" spans="1:9" ht="14.25" customHeight="1" x14ac:dyDescent="0.35">
      <c r="A150" s="130">
        <v>145</v>
      </c>
      <c r="B150" s="131">
        <v>406</v>
      </c>
      <c r="C150" s="132" t="s">
        <v>750</v>
      </c>
      <c r="D150" s="132" t="s">
        <v>8</v>
      </c>
      <c r="E150" s="132" t="s">
        <v>816</v>
      </c>
      <c r="F150" s="132" t="s">
        <v>783</v>
      </c>
      <c r="G150" s="132">
        <v>1</v>
      </c>
      <c r="H150" s="132" t="s">
        <v>26</v>
      </c>
      <c r="I150" s="132"/>
    </row>
    <row r="151" spans="1:9" ht="14.25" customHeight="1" x14ac:dyDescent="0.35">
      <c r="A151" s="130">
        <v>146</v>
      </c>
      <c r="B151" s="131">
        <v>406</v>
      </c>
      <c r="C151" s="132" t="s">
        <v>750</v>
      </c>
      <c r="D151" s="132" t="s">
        <v>57</v>
      </c>
      <c r="E151" s="132" t="s">
        <v>816</v>
      </c>
      <c r="F151" s="132" t="s">
        <v>783</v>
      </c>
      <c r="G151" s="132">
        <v>1</v>
      </c>
      <c r="H151" s="132" t="s">
        <v>26</v>
      </c>
      <c r="I151" s="132"/>
    </row>
    <row r="152" spans="1:9" ht="14.25" customHeight="1" x14ac:dyDescent="0.35">
      <c r="A152" s="130">
        <v>147</v>
      </c>
      <c r="B152" s="131">
        <v>408</v>
      </c>
      <c r="C152" s="132" t="s">
        <v>750</v>
      </c>
      <c r="D152" s="132" t="s">
        <v>8</v>
      </c>
      <c r="E152" s="132" t="s">
        <v>816</v>
      </c>
      <c r="F152" s="132" t="s">
        <v>783</v>
      </c>
      <c r="G152" s="132">
        <v>1</v>
      </c>
      <c r="H152" s="132" t="s">
        <v>26</v>
      </c>
      <c r="I152" s="132"/>
    </row>
    <row r="153" spans="1:9" ht="14.25" customHeight="1" x14ac:dyDescent="0.35">
      <c r="A153" s="130">
        <v>148</v>
      </c>
      <c r="B153" s="131">
        <v>408</v>
      </c>
      <c r="C153" s="132" t="s">
        <v>750</v>
      </c>
      <c r="D153" s="132" t="s">
        <v>57</v>
      </c>
      <c r="E153" s="132" t="s">
        <v>816</v>
      </c>
      <c r="F153" s="132" t="s">
        <v>783</v>
      </c>
      <c r="G153" s="132">
        <v>1</v>
      </c>
      <c r="H153" s="132" t="s">
        <v>26</v>
      </c>
      <c r="I153" s="132"/>
    </row>
    <row r="154" spans="1:9" ht="14.25" customHeight="1" x14ac:dyDescent="0.35">
      <c r="A154" s="130">
        <v>149</v>
      </c>
      <c r="B154" s="131">
        <v>410.16</v>
      </c>
      <c r="C154" s="132" t="s">
        <v>750</v>
      </c>
      <c r="D154" s="132" t="s">
        <v>8</v>
      </c>
      <c r="E154" s="132" t="s">
        <v>816</v>
      </c>
      <c r="F154" s="132" t="s">
        <v>783</v>
      </c>
      <c r="G154" s="132">
        <v>1</v>
      </c>
      <c r="H154" s="132" t="s">
        <v>26</v>
      </c>
      <c r="I154" s="132"/>
    </row>
    <row r="155" spans="1:9" ht="14.25" customHeight="1" x14ac:dyDescent="0.35">
      <c r="A155" s="130">
        <v>150</v>
      </c>
      <c r="B155" s="131">
        <v>410.16</v>
      </c>
      <c r="C155" s="132" t="s">
        <v>750</v>
      </c>
      <c r="D155" s="132" t="s">
        <v>57</v>
      </c>
      <c r="E155" s="132" t="s">
        <v>816</v>
      </c>
      <c r="F155" s="132" t="s">
        <v>783</v>
      </c>
      <c r="G155" s="132">
        <v>1</v>
      </c>
      <c r="H155" s="132" t="s">
        <v>26</v>
      </c>
      <c r="I155" s="132"/>
    </row>
    <row r="156" spans="1:9" ht="14.25" customHeight="1" x14ac:dyDescent="0.35">
      <c r="A156" s="130">
        <v>151</v>
      </c>
      <c r="B156" s="131">
        <v>416</v>
      </c>
      <c r="C156" s="132" t="s">
        <v>750</v>
      </c>
      <c r="D156" s="132" t="s">
        <v>8</v>
      </c>
      <c r="E156" s="132" t="s">
        <v>816</v>
      </c>
      <c r="F156" s="132" t="s">
        <v>783</v>
      </c>
      <c r="G156" s="132">
        <v>1</v>
      </c>
      <c r="H156" s="132" t="s">
        <v>26</v>
      </c>
      <c r="I156" s="132"/>
    </row>
    <row r="157" spans="1:9" ht="14.25" customHeight="1" x14ac:dyDescent="0.35">
      <c r="A157" s="130">
        <v>152</v>
      </c>
      <c r="B157" s="131">
        <v>416</v>
      </c>
      <c r="C157" s="132" t="s">
        <v>750</v>
      </c>
      <c r="D157" s="132" t="s">
        <v>57</v>
      </c>
      <c r="E157" s="132" t="s">
        <v>816</v>
      </c>
      <c r="F157" s="132" t="s">
        <v>783</v>
      </c>
      <c r="G157" s="132">
        <v>1</v>
      </c>
      <c r="H157" s="132" t="s">
        <v>26</v>
      </c>
      <c r="I157" s="132"/>
    </row>
    <row r="158" spans="1:9" ht="14.25" customHeight="1" x14ac:dyDescent="0.35">
      <c r="A158" s="130">
        <v>153</v>
      </c>
      <c r="B158" s="131">
        <v>419.5</v>
      </c>
      <c r="C158" s="133" t="s">
        <v>750</v>
      </c>
      <c r="D158" s="133" t="s">
        <v>8</v>
      </c>
      <c r="E158" s="132" t="s">
        <v>816</v>
      </c>
      <c r="F158" s="132" t="s">
        <v>783</v>
      </c>
      <c r="G158" s="133">
        <v>1</v>
      </c>
      <c r="H158" s="132" t="s">
        <v>26</v>
      </c>
      <c r="I158" s="132"/>
    </row>
    <row r="159" spans="1:9" x14ac:dyDescent="0.35">
      <c r="C159" s="357" t="s">
        <v>625</v>
      </c>
      <c r="D159" s="357"/>
      <c r="E159" s="134"/>
      <c r="F159" s="134"/>
      <c r="G159" s="265">
        <f>SUM(G6:G158)</f>
        <v>153</v>
      </c>
    </row>
  </sheetData>
  <mergeCells count="12">
    <mergeCell ref="A1:I1"/>
    <mergeCell ref="A2:A5"/>
    <mergeCell ref="B2:B3"/>
    <mergeCell ref="C2:C5"/>
    <mergeCell ref="D2:D5"/>
    <mergeCell ref="H2:H5"/>
    <mergeCell ref="I2:I5"/>
    <mergeCell ref="C159:D159"/>
    <mergeCell ref="E2:E5"/>
    <mergeCell ref="F2:F5"/>
    <mergeCell ref="B4:B5"/>
    <mergeCell ref="G2:G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63DD3-8EBD-401B-A08A-6AC43AC0F418}">
  <sheetPr>
    <tabColor rgb="FF92D050"/>
  </sheetPr>
  <dimension ref="A1:J35"/>
  <sheetViews>
    <sheetView workbookViewId="0">
      <pane ySplit="1" topLeftCell="A18" activePane="bottomLeft" state="frozen"/>
      <selection activeCell="B5" sqref="B5"/>
      <selection pane="bottomLeft" activeCell="H35" sqref="H35"/>
    </sheetView>
  </sheetViews>
  <sheetFormatPr defaultColWidth="9.08984375" defaultRowHeight="14.5" x14ac:dyDescent="0.35"/>
  <cols>
    <col min="1" max="4" width="9.08984375" style="44"/>
    <col min="5" max="5" width="9.81640625" style="44" customWidth="1"/>
    <col min="6" max="6" width="11.36328125" style="44" customWidth="1"/>
    <col min="7" max="16384" width="9.08984375" style="44"/>
  </cols>
  <sheetData>
    <row r="1" spans="1:10" ht="67.25" customHeight="1" x14ac:dyDescent="0.35">
      <c r="A1" s="139" t="s">
        <v>706</v>
      </c>
      <c r="B1" s="139" t="s">
        <v>789</v>
      </c>
      <c r="C1" s="139" t="s">
        <v>2</v>
      </c>
      <c r="D1" s="139" t="s">
        <v>376</v>
      </c>
      <c r="E1" s="139" t="s">
        <v>784</v>
      </c>
      <c r="F1" s="129" t="s">
        <v>781</v>
      </c>
      <c r="G1" s="129" t="s">
        <v>550</v>
      </c>
      <c r="H1" s="129" t="s">
        <v>787</v>
      </c>
      <c r="I1" s="129" t="s">
        <v>376</v>
      </c>
      <c r="J1" s="129" t="s">
        <v>6</v>
      </c>
    </row>
    <row r="2" spans="1:10" ht="20.399999999999999" customHeight="1" x14ac:dyDescent="0.35">
      <c r="A2" s="140">
        <v>1</v>
      </c>
      <c r="B2" s="141">
        <v>270.10500000000002</v>
      </c>
      <c r="C2" s="142" t="s">
        <v>598</v>
      </c>
      <c r="D2" s="142" t="s">
        <v>56</v>
      </c>
      <c r="E2" s="142">
        <v>5.5</v>
      </c>
      <c r="F2" s="138" t="s">
        <v>788</v>
      </c>
      <c r="G2" s="137">
        <v>900</v>
      </c>
      <c r="H2" s="137">
        <v>2</v>
      </c>
      <c r="I2" s="136" t="s">
        <v>376</v>
      </c>
      <c r="J2" s="136"/>
    </row>
    <row r="3" spans="1:10" ht="15.5" x14ac:dyDescent="0.35">
      <c r="A3" s="140">
        <v>2</v>
      </c>
      <c r="B3" s="141">
        <v>277.8</v>
      </c>
      <c r="C3" s="142" t="s">
        <v>598</v>
      </c>
      <c r="D3" s="142" t="s">
        <v>56</v>
      </c>
      <c r="E3" s="142">
        <v>5.5</v>
      </c>
      <c r="F3" s="138" t="s">
        <v>788</v>
      </c>
      <c r="G3" s="137">
        <v>900</v>
      </c>
      <c r="H3" s="137">
        <v>2</v>
      </c>
      <c r="I3" s="136" t="s">
        <v>376</v>
      </c>
      <c r="J3" s="136"/>
    </row>
    <row r="4" spans="1:10" ht="15.5" x14ac:dyDescent="0.35">
      <c r="A4" s="140">
        <v>3</v>
      </c>
      <c r="B4" s="141">
        <v>282.41000000000003</v>
      </c>
      <c r="C4" s="142" t="s">
        <v>598</v>
      </c>
      <c r="D4" s="142" t="s">
        <v>56</v>
      </c>
      <c r="E4" s="142">
        <v>5.5</v>
      </c>
      <c r="F4" s="138" t="s">
        <v>788</v>
      </c>
      <c r="G4" s="137">
        <v>900</v>
      </c>
      <c r="H4" s="137">
        <v>2</v>
      </c>
      <c r="I4" s="136" t="s">
        <v>376</v>
      </c>
      <c r="J4" s="136"/>
    </row>
    <row r="5" spans="1:10" ht="15.5" x14ac:dyDescent="0.35">
      <c r="A5" s="140">
        <v>4</v>
      </c>
      <c r="B5" s="141">
        <v>288.23500000000001</v>
      </c>
      <c r="C5" s="142" t="s">
        <v>598</v>
      </c>
      <c r="D5" s="142" t="s">
        <v>56</v>
      </c>
      <c r="E5" s="142">
        <v>5.5</v>
      </c>
      <c r="F5" s="138" t="s">
        <v>788</v>
      </c>
      <c r="G5" s="137">
        <v>900</v>
      </c>
      <c r="H5" s="137">
        <v>2</v>
      </c>
      <c r="I5" s="143" t="s">
        <v>376</v>
      </c>
      <c r="J5" s="143"/>
    </row>
    <row r="6" spans="1:10" ht="15.5" x14ac:dyDescent="0.35">
      <c r="A6" s="140">
        <v>5</v>
      </c>
      <c r="B6" s="141">
        <v>295.39999999999998</v>
      </c>
      <c r="C6" s="142" t="s">
        <v>598</v>
      </c>
      <c r="D6" s="142" t="s">
        <v>56</v>
      </c>
      <c r="E6" s="142">
        <v>5.5</v>
      </c>
      <c r="F6" s="138" t="s">
        <v>788</v>
      </c>
      <c r="G6" s="137">
        <v>900</v>
      </c>
      <c r="H6" s="137">
        <v>2</v>
      </c>
      <c r="I6" s="143" t="s">
        <v>376</v>
      </c>
      <c r="J6" s="143"/>
    </row>
    <row r="7" spans="1:10" ht="15.5" x14ac:dyDescent="0.35">
      <c r="A7" s="140">
        <v>6</v>
      </c>
      <c r="B7" s="141">
        <v>303.685</v>
      </c>
      <c r="C7" s="142" t="s">
        <v>598</v>
      </c>
      <c r="D7" s="142" t="s">
        <v>56</v>
      </c>
      <c r="E7" s="142">
        <v>5.5</v>
      </c>
      <c r="F7" s="138" t="s">
        <v>788</v>
      </c>
      <c r="G7" s="137">
        <v>900</v>
      </c>
      <c r="H7" s="137">
        <v>2</v>
      </c>
      <c r="I7" s="143" t="s">
        <v>376</v>
      </c>
      <c r="J7" s="143"/>
    </row>
    <row r="8" spans="1:10" ht="15.5" x14ac:dyDescent="0.35">
      <c r="A8" s="140">
        <v>7</v>
      </c>
      <c r="B8" s="141">
        <v>315.77</v>
      </c>
      <c r="C8" s="142" t="s">
        <v>598</v>
      </c>
      <c r="D8" s="142" t="s">
        <v>56</v>
      </c>
      <c r="E8" s="142">
        <v>5.5</v>
      </c>
      <c r="F8" s="138" t="s">
        <v>788</v>
      </c>
      <c r="G8" s="137">
        <v>900</v>
      </c>
      <c r="H8" s="137">
        <v>2</v>
      </c>
      <c r="I8" s="143" t="s">
        <v>376</v>
      </c>
      <c r="J8" s="143"/>
    </row>
    <row r="9" spans="1:10" ht="15.5" x14ac:dyDescent="0.35">
      <c r="A9" s="140">
        <v>8</v>
      </c>
      <c r="B9" s="141">
        <v>331.97</v>
      </c>
      <c r="C9" s="142" t="s">
        <v>598</v>
      </c>
      <c r="D9" s="142" t="s">
        <v>56</v>
      </c>
      <c r="E9" s="142">
        <v>5.5</v>
      </c>
      <c r="F9" s="138" t="s">
        <v>788</v>
      </c>
      <c r="G9" s="137">
        <v>900</v>
      </c>
      <c r="H9" s="137">
        <v>2</v>
      </c>
      <c r="I9" s="143" t="s">
        <v>376</v>
      </c>
      <c r="J9" s="143"/>
    </row>
    <row r="10" spans="1:10" ht="15.5" x14ac:dyDescent="0.35">
      <c r="A10" s="140">
        <v>9</v>
      </c>
      <c r="B10" s="141">
        <v>332.26</v>
      </c>
      <c r="C10" s="142" t="s">
        <v>598</v>
      </c>
      <c r="D10" s="142" t="s">
        <v>56</v>
      </c>
      <c r="E10" s="142">
        <v>5.5</v>
      </c>
      <c r="F10" s="138" t="s">
        <v>788</v>
      </c>
      <c r="G10" s="137">
        <v>900</v>
      </c>
      <c r="H10" s="137">
        <v>2</v>
      </c>
      <c r="I10" s="143" t="s">
        <v>376</v>
      </c>
      <c r="J10" s="143"/>
    </row>
    <row r="11" spans="1:10" ht="15.5" x14ac:dyDescent="0.35">
      <c r="A11" s="140">
        <v>10</v>
      </c>
      <c r="B11" s="141">
        <v>334.62</v>
      </c>
      <c r="C11" s="142" t="s">
        <v>598</v>
      </c>
      <c r="D11" s="142" t="s">
        <v>56</v>
      </c>
      <c r="E11" s="142">
        <v>5.5</v>
      </c>
      <c r="F11" s="138" t="s">
        <v>788</v>
      </c>
      <c r="G11" s="137">
        <v>900</v>
      </c>
      <c r="H11" s="137">
        <v>2</v>
      </c>
      <c r="I11" s="143" t="s">
        <v>376</v>
      </c>
      <c r="J11" s="143"/>
    </row>
    <row r="12" spans="1:10" ht="15.5" x14ac:dyDescent="0.35">
      <c r="A12" s="140">
        <v>11</v>
      </c>
      <c r="B12" s="141">
        <v>336.63499999999999</v>
      </c>
      <c r="C12" s="142" t="s">
        <v>598</v>
      </c>
      <c r="D12" s="142" t="s">
        <v>56</v>
      </c>
      <c r="E12" s="142">
        <v>5.5</v>
      </c>
      <c r="F12" s="138" t="s">
        <v>788</v>
      </c>
      <c r="G12" s="137">
        <v>900</v>
      </c>
      <c r="H12" s="137">
        <v>2</v>
      </c>
      <c r="I12" s="143" t="s">
        <v>376</v>
      </c>
      <c r="J12" s="143"/>
    </row>
    <row r="13" spans="1:10" ht="15.5" x14ac:dyDescent="0.35">
      <c r="A13" s="140">
        <v>12</v>
      </c>
      <c r="B13" s="141">
        <v>358.09500000000003</v>
      </c>
      <c r="C13" s="142" t="s">
        <v>598</v>
      </c>
      <c r="D13" s="142" t="s">
        <v>56</v>
      </c>
      <c r="E13" s="142">
        <v>5.5</v>
      </c>
      <c r="F13" s="138" t="s">
        <v>788</v>
      </c>
      <c r="G13" s="137">
        <v>900</v>
      </c>
      <c r="H13" s="137">
        <v>2</v>
      </c>
      <c r="I13" s="143" t="s">
        <v>376</v>
      </c>
      <c r="J13" s="143"/>
    </row>
    <row r="14" spans="1:10" ht="15.5" x14ac:dyDescent="0.35">
      <c r="A14" s="140">
        <v>13</v>
      </c>
      <c r="B14" s="141">
        <v>361.61500000000001</v>
      </c>
      <c r="C14" s="142" t="s">
        <v>598</v>
      </c>
      <c r="D14" s="142" t="s">
        <v>56</v>
      </c>
      <c r="E14" s="142">
        <v>5.5</v>
      </c>
      <c r="F14" s="138" t="s">
        <v>788</v>
      </c>
      <c r="G14" s="137">
        <v>900</v>
      </c>
      <c r="H14" s="137">
        <v>2</v>
      </c>
      <c r="I14" s="143" t="s">
        <v>376</v>
      </c>
      <c r="J14" s="143"/>
    </row>
    <row r="15" spans="1:10" ht="15.5" x14ac:dyDescent="0.35">
      <c r="A15" s="140">
        <v>14</v>
      </c>
      <c r="B15" s="141">
        <v>363.69</v>
      </c>
      <c r="C15" s="142" t="s">
        <v>598</v>
      </c>
      <c r="D15" s="142" t="s">
        <v>56</v>
      </c>
      <c r="E15" s="142">
        <v>5.5</v>
      </c>
      <c r="F15" s="138" t="s">
        <v>788</v>
      </c>
      <c r="G15" s="137">
        <v>900</v>
      </c>
      <c r="H15" s="137">
        <v>2</v>
      </c>
      <c r="I15" s="143" t="s">
        <v>376</v>
      </c>
      <c r="J15" s="143"/>
    </row>
    <row r="16" spans="1:10" ht="15.5" x14ac:dyDescent="0.35">
      <c r="A16" s="140">
        <v>15</v>
      </c>
      <c r="B16" s="141">
        <v>365.435</v>
      </c>
      <c r="C16" s="142" t="s">
        <v>598</v>
      </c>
      <c r="D16" s="142" t="s">
        <v>56</v>
      </c>
      <c r="E16" s="142">
        <v>5.5</v>
      </c>
      <c r="F16" s="138" t="s">
        <v>788</v>
      </c>
      <c r="G16" s="137">
        <v>900</v>
      </c>
      <c r="H16" s="137">
        <v>2</v>
      </c>
      <c r="I16" s="143" t="s">
        <v>376</v>
      </c>
      <c r="J16" s="143"/>
    </row>
    <row r="17" spans="1:10" ht="15.5" x14ac:dyDescent="0.35">
      <c r="A17" s="140">
        <v>16</v>
      </c>
      <c r="B17" s="141">
        <v>377.36</v>
      </c>
      <c r="C17" s="142" t="s">
        <v>598</v>
      </c>
      <c r="D17" s="142" t="s">
        <v>56</v>
      </c>
      <c r="E17" s="142">
        <v>5.5</v>
      </c>
      <c r="F17" s="138" t="s">
        <v>788</v>
      </c>
      <c r="G17" s="137">
        <v>900</v>
      </c>
      <c r="H17" s="137">
        <v>2</v>
      </c>
      <c r="I17" s="143" t="s">
        <v>376</v>
      </c>
      <c r="J17" s="143"/>
    </row>
    <row r="18" spans="1:10" ht="15.5" x14ac:dyDescent="0.35">
      <c r="A18" s="140">
        <v>17</v>
      </c>
      <c r="B18" s="141">
        <v>383.65</v>
      </c>
      <c r="C18" s="142" t="s">
        <v>598</v>
      </c>
      <c r="D18" s="142" t="s">
        <v>56</v>
      </c>
      <c r="E18" s="142">
        <v>5.5</v>
      </c>
      <c r="F18" s="138" t="s">
        <v>788</v>
      </c>
      <c r="G18" s="137">
        <v>900</v>
      </c>
      <c r="H18" s="137">
        <v>2</v>
      </c>
      <c r="I18" s="143" t="s">
        <v>376</v>
      </c>
      <c r="J18" s="143"/>
    </row>
    <row r="19" spans="1:10" ht="15.5" x14ac:dyDescent="0.35">
      <c r="A19" s="140">
        <v>18</v>
      </c>
      <c r="B19" s="141">
        <v>392.45499999999998</v>
      </c>
      <c r="C19" s="142" t="s">
        <v>598</v>
      </c>
      <c r="D19" s="142" t="s">
        <v>56</v>
      </c>
      <c r="E19" s="142">
        <v>5.5</v>
      </c>
      <c r="F19" s="138" t="s">
        <v>788</v>
      </c>
      <c r="G19" s="137">
        <v>900</v>
      </c>
      <c r="H19" s="137">
        <v>2</v>
      </c>
      <c r="I19" s="143" t="s">
        <v>376</v>
      </c>
      <c r="J19" s="143"/>
    </row>
    <row r="20" spans="1:10" ht="15.5" x14ac:dyDescent="0.35">
      <c r="A20" s="140">
        <v>19</v>
      </c>
      <c r="B20" s="141">
        <v>396.17</v>
      </c>
      <c r="C20" s="142" t="s">
        <v>598</v>
      </c>
      <c r="D20" s="142" t="s">
        <v>56</v>
      </c>
      <c r="E20" s="142">
        <v>5.5</v>
      </c>
      <c r="F20" s="138" t="s">
        <v>788</v>
      </c>
      <c r="G20" s="137">
        <v>900</v>
      </c>
      <c r="H20" s="137">
        <v>2</v>
      </c>
      <c r="I20" s="143" t="s">
        <v>376</v>
      </c>
      <c r="J20" s="143"/>
    </row>
    <row r="21" spans="1:10" ht="15.5" x14ac:dyDescent="0.35">
      <c r="A21" s="140">
        <v>20</v>
      </c>
      <c r="B21" s="141">
        <v>401.5</v>
      </c>
      <c r="C21" s="142" t="s">
        <v>598</v>
      </c>
      <c r="D21" s="142" t="s">
        <v>56</v>
      </c>
      <c r="E21" s="142">
        <v>5.5</v>
      </c>
      <c r="F21" s="138" t="s">
        <v>788</v>
      </c>
      <c r="G21" s="137">
        <v>900</v>
      </c>
      <c r="H21" s="137">
        <v>2</v>
      </c>
      <c r="I21" s="143" t="s">
        <v>376</v>
      </c>
      <c r="J21" s="143"/>
    </row>
    <row r="22" spans="1:10" ht="15.5" x14ac:dyDescent="0.35">
      <c r="A22" s="140">
        <v>21</v>
      </c>
      <c r="B22" s="141">
        <v>416.7</v>
      </c>
      <c r="C22" s="142" t="s">
        <v>598</v>
      </c>
      <c r="D22" s="142" t="s">
        <v>56</v>
      </c>
      <c r="E22" s="142">
        <v>5.5</v>
      </c>
      <c r="F22" s="138" t="s">
        <v>788</v>
      </c>
      <c r="G22" s="137">
        <v>900</v>
      </c>
      <c r="H22" s="137">
        <v>2</v>
      </c>
      <c r="I22" s="143" t="s">
        <v>376</v>
      </c>
      <c r="J22" s="143"/>
    </row>
    <row r="23" spans="1:10" ht="15.5" x14ac:dyDescent="0.35">
      <c r="A23" s="140">
        <v>22</v>
      </c>
      <c r="B23" s="141">
        <v>417.8</v>
      </c>
      <c r="C23" s="142" t="s">
        <v>598</v>
      </c>
      <c r="D23" s="142" t="s">
        <v>56</v>
      </c>
      <c r="E23" s="142">
        <v>5.5</v>
      </c>
      <c r="F23" s="138" t="s">
        <v>788</v>
      </c>
      <c r="G23" s="137">
        <v>900</v>
      </c>
      <c r="H23" s="137">
        <v>2</v>
      </c>
      <c r="I23" s="143" t="s">
        <v>376</v>
      </c>
      <c r="J23" s="143"/>
    </row>
    <row r="24" spans="1:10" ht="15.5" x14ac:dyDescent="0.35">
      <c r="A24" s="140">
        <v>23</v>
      </c>
      <c r="B24" s="144">
        <v>274.18</v>
      </c>
      <c r="C24" s="142" t="s">
        <v>598</v>
      </c>
      <c r="D24" s="145" t="s">
        <v>785</v>
      </c>
      <c r="E24" s="145">
        <v>3.5</v>
      </c>
      <c r="F24" s="138" t="s">
        <v>788</v>
      </c>
      <c r="G24" s="137">
        <v>900</v>
      </c>
      <c r="H24" s="137">
        <v>2</v>
      </c>
      <c r="I24" s="143" t="s">
        <v>376</v>
      </c>
      <c r="J24" s="143"/>
    </row>
    <row r="25" spans="1:10" ht="15.5" x14ac:dyDescent="0.35">
      <c r="A25" s="140">
        <v>24</v>
      </c>
      <c r="B25" s="144">
        <v>290.41000000000003</v>
      </c>
      <c r="C25" s="142" t="s">
        <v>598</v>
      </c>
      <c r="D25" s="145" t="s">
        <v>785</v>
      </c>
      <c r="E25" s="145">
        <v>3.5</v>
      </c>
      <c r="F25" s="138" t="s">
        <v>788</v>
      </c>
      <c r="G25" s="137">
        <v>900</v>
      </c>
      <c r="H25" s="137">
        <v>2</v>
      </c>
      <c r="I25" s="143" t="s">
        <v>376</v>
      </c>
      <c r="J25" s="143"/>
    </row>
    <row r="26" spans="1:10" ht="15.5" x14ac:dyDescent="0.35">
      <c r="A26" s="140">
        <v>25</v>
      </c>
      <c r="B26" s="144">
        <v>370.1</v>
      </c>
      <c r="C26" s="142" t="s">
        <v>598</v>
      </c>
      <c r="D26" s="145" t="s">
        <v>785</v>
      </c>
      <c r="E26" s="145">
        <v>3.5</v>
      </c>
      <c r="F26" s="138" t="s">
        <v>788</v>
      </c>
      <c r="G26" s="137">
        <v>900</v>
      </c>
      <c r="H26" s="137">
        <v>2</v>
      </c>
      <c r="I26" s="143" t="s">
        <v>376</v>
      </c>
      <c r="J26" s="143"/>
    </row>
    <row r="27" spans="1:10" ht="15.5" x14ac:dyDescent="0.35">
      <c r="A27" s="140">
        <v>26</v>
      </c>
      <c r="B27" s="144">
        <v>388.13</v>
      </c>
      <c r="C27" s="142" t="s">
        <v>598</v>
      </c>
      <c r="D27" s="145" t="s">
        <v>785</v>
      </c>
      <c r="E27" s="145">
        <v>3.5</v>
      </c>
      <c r="F27" s="138" t="s">
        <v>788</v>
      </c>
      <c r="G27" s="137">
        <v>900</v>
      </c>
      <c r="H27" s="137">
        <v>2</v>
      </c>
      <c r="I27" s="143" t="s">
        <v>376</v>
      </c>
      <c r="J27" s="143"/>
    </row>
    <row r="28" spans="1:10" ht="15.5" x14ac:dyDescent="0.35">
      <c r="A28" s="140">
        <v>27</v>
      </c>
      <c r="B28" s="144">
        <v>402.95</v>
      </c>
      <c r="C28" s="142" t="s">
        <v>598</v>
      </c>
      <c r="D28" s="145" t="s">
        <v>785</v>
      </c>
      <c r="E28" s="145">
        <v>3.5</v>
      </c>
      <c r="F28" s="138" t="s">
        <v>788</v>
      </c>
      <c r="G28" s="137">
        <v>900</v>
      </c>
      <c r="H28" s="137">
        <v>2</v>
      </c>
      <c r="I28" s="143" t="s">
        <v>376</v>
      </c>
      <c r="J28" s="143"/>
    </row>
    <row r="29" spans="1:10" ht="15.5" x14ac:dyDescent="0.35">
      <c r="A29" s="140">
        <v>28</v>
      </c>
      <c r="B29" s="144">
        <v>403.62</v>
      </c>
      <c r="C29" s="142" t="s">
        <v>598</v>
      </c>
      <c r="D29" s="145" t="s">
        <v>785</v>
      </c>
      <c r="E29" s="145">
        <v>3.5</v>
      </c>
      <c r="F29" s="138" t="s">
        <v>788</v>
      </c>
      <c r="G29" s="137">
        <v>900</v>
      </c>
      <c r="H29" s="137">
        <v>2</v>
      </c>
      <c r="I29" s="143" t="s">
        <v>376</v>
      </c>
      <c r="J29" s="143"/>
    </row>
    <row r="30" spans="1:10" ht="15.5" x14ac:dyDescent="0.35">
      <c r="A30" s="140">
        <v>29</v>
      </c>
      <c r="B30" s="144">
        <v>407.6</v>
      </c>
      <c r="C30" s="142" t="s">
        <v>598</v>
      </c>
      <c r="D30" s="145" t="s">
        <v>785</v>
      </c>
      <c r="E30" s="145">
        <v>3.5</v>
      </c>
      <c r="F30" s="138" t="s">
        <v>788</v>
      </c>
      <c r="G30" s="137">
        <v>900</v>
      </c>
      <c r="H30" s="137">
        <v>2</v>
      </c>
      <c r="I30" s="143" t="s">
        <v>376</v>
      </c>
      <c r="J30" s="143"/>
    </row>
    <row r="31" spans="1:10" ht="15.5" x14ac:dyDescent="0.35">
      <c r="A31" s="140">
        <v>30</v>
      </c>
      <c r="B31" s="144">
        <v>418.68</v>
      </c>
      <c r="C31" s="142" t="s">
        <v>598</v>
      </c>
      <c r="D31" s="145" t="s">
        <v>785</v>
      </c>
      <c r="E31" s="145">
        <v>3.5</v>
      </c>
      <c r="F31" s="138" t="s">
        <v>788</v>
      </c>
      <c r="G31" s="137">
        <v>900</v>
      </c>
      <c r="H31" s="137">
        <v>2</v>
      </c>
      <c r="I31" s="143" t="s">
        <v>376</v>
      </c>
      <c r="J31" s="143"/>
    </row>
    <row r="32" spans="1:10" ht="15.5" x14ac:dyDescent="0.35">
      <c r="A32" s="140">
        <v>31</v>
      </c>
      <c r="B32" s="144">
        <v>305.44499999999999</v>
      </c>
      <c r="C32" s="146" t="s">
        <v>598</v>
      </c>
      <c r="D32" s="145" t="s">
        <v>786</v>
      </c>
      <c r="E32" s="145">
        <v>5.5</v>
      </c>
      <c r="F32" s="138" t="s">
        <v>788</v>
      </c>
      <c r="G32" s="137">
        <v>900</v>
      </c>
      <c r="H32" s="137">
        <v>2</v>
      </c>
      <c r="I32" s="143" t="s">
        <v>376</v>
      </c>
      <c r="J32" s="143"/>
    </row>
    <row r="33" spans="1:10" ht="15.5" x14ac:dyDescent="0.35">
      <c r="A33" s="140">
        <v>32</v>
      </c>
      <c r="B33" s="144">
        <v>325.65499999999997</v>
      </c>
      <c r="C33" s="146" t="s">
        <v>598</v>
      </c>
      <c r="D33" s="145" t="s">
        <v>786</v>
      </c>
      <c r="E33" s="145">
        <v>5.5</v>
      </c>
      <c r="F33" s="138" t="s">
        <v>788</v>
      </c>
      <c r="G33" s="137">
        <v>900</v>
      </c>
      <c r="H33" s="137">
        <v>2</v>
      </c>
      <c r="I33" s="143" t="s">
        <v>376</v>
      </c>
      <c r="J33" s="143"/>
    </row>
    <row r="34" spans="1:10" ht="15.5" x14ac:dyDescent="0.35">
      <c r="A34" s="140">
        <v>33</v>
      </c>
      <c r="B34" s="144">
        <v>329.62</v>
      </c>
      <c r="C34" s="146" t="s">
        <v>598</v>
      </c>
      <c r="D34" s="145" t="s">
        <v>786</v>
      </c>
      <c r="E34" s="145">
        <v>5.5</v>
      </c>
      <c r="F34" s="138" t="s">
        <v>788</v>
      </c>
      <c r="G34" s="137">
        <v>900</v>
      </c>
      <c r="H34" s="137">
        <v>2</v>
      </c>
      <c r="I34" s="143" t="s">
        <v>376</v>
      </c>
      <c r="J34" s="143"/>
    </row>
    <row r="35" spans="1:10" x14ac:dyDescent="0.35">
      <c r="A35" s="34"/>
      <c r="B35" s="34"/>
      <c r="C35" s="34"/>
      <c r="D35" s="34"/>
      <c r="E35" s="34"/>
      <c r="F35" s="34"/>
      <c r="G35" s="34"/>
      <c r="H35" s="255">
        <f>SUM(H2:H34)</f>
        <v>66</v>
      </c>
      <c r="I35" s="34"/>
      <c r="J35" s="3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CD61-9063-49FE-9E7E-2748B4AC0F85}">
  <sheetPr>
    <tabColor theme="9" tint="0.79998168889431442"/>
  </sheetPr>
  <dimension ref="A1:O100"/>
  <sheetViews>
    <sheetView zoomScale="80" zoomScaleNormal="80" workbookViewId="0">
      <pane xSplit="2" ySplit="4" topLeftCell="E73" activePane="bottomRight" state="frozen"/>
      <selection activeCell="C5" sqref="C5:C6"/>
      <selection pane="topRight" activeCell="C5" sqref="C5:C6"/>
      <selection pane="bottomLeft" activeCell="C5" sqref="C5:C6"/>
      <selection pane="bottomRight" activeCell="H36" sqref="H36"/>
    </sheetView>
  </sheetViews>
  <sheetFormatPr defaultColWidth="12.6328125" defaultRowHeight="15" customHeight="1" x14ac:dyDescent="0.35"/>
  <cols>
    <col min="1" max="1" width="8.90625" style="177" customWidth="1"/>
    <col min="2" max="2" width="14.1796875" style="177" customWidth="1"/>
    <col min="3" max="3" width="17.1796875" style="177" hidden="1" customWidth="1"/>
    <col min="4" max="4" width="24.453125" style="177" hidden="1" customWidth="1"/>
    <col min="5" max="5" width="63.1796875" style="177" customWidth="1"/>
    <col min="6" max="6" width="11" style="177" customWidth="1"/>
    <col min="7" max="7" width="14.1796875" style="177" customWidth="1"/>
    <col min="8" max="8" width="16.1796875" style="177" customWidth="1"/>
    <col min="9" max="9" width="15.90625" style="177" customWidth="1"/>
    <col min="10" max="10" width="20.453125" style="177" customWidth="1"/>
    <col min="11" max="11" width="22.08984375" style="177" customWidth="1"/>
    <col min="12" max="12" width="16.08984375" style="177" customWidth="1"/>
    <col min="13" max="14" width="8.90625" style="177" customWidth="1"/>
    <col min="15" max="15" width="11.90625" style="177" hidden="1" customWidth="1"/>
    <col min="16" max="16384" width="12.6328125" style="177"/>
  </cols>
  <sheetData>
    <row r="1" spans="1:15" ht="20.25" customHeight="1" x14ac:dyDescent="0.9">
      <c r="A1" s="174" t="s">
        <v>911</v>
      </c>
      <c r="B1" s="174"/>
      <c r="C1" s="174"/>
      <c r="D1" s="174"/>
      <c r="E1" s="175"/>
      <c r="F1" s="175"/>
      <c r="G1" s="175"/>
      <c r="H1" s="175"/>
      <c r="I1" s="175"/>
      <c r="J1" s="175" t="s">
        <v>938</v>
      </c>
      <c r="K1" s="175"/>
      <c r="L1" s="175"/>
      <c r="M1" s="175"/>
      <c r="N1" s="175"/>
      <c r="O1" s="175"/>
    </row>
    <row r="2" spans="1:15" ht="20.25" customHeight="1" x14ac:dyDescent="0.9">
      <c r="A2" s="174" t="s">
        <v>939</v>
      </c>
      <c r="B2" s="174"/>
      <c r="C2" s="174"/>
      <c r="D2" s="174"/>
      <c r="E2" s="175"/>
      <c r="F2" s="175"/>
      <c r="G2" s="175"/>
      <c r="H2" s="197"/>
      <c r="I2" s="175"/>
      <c r="J2" s="175"/>
      <c r="K2" s="178"/>
      <c r="L2" s="175"/>
      <c r="M2" s="175"/>
      <c r="N2" s="175"/>
      <c r="O2" s="175"/>
    </row>
    <row r="3" spans="1:15" ht="20.25" customHeight="1" x14ac:dyDescent="0.9">
      <c r="A3" s="175"/>
      <c r="B3" s="175"/>
      <c r="C3" s="175"/>
      <c r="D3" s="175"/>
      <c r="E3" s="175"/>
      <c r="F3" s="175"/>
      <c r="G3" s="175"/>
      <c r="H3" s="175"/>
      <c r="I3" s="175"/>
      <c r="J3" s="175"/>
      <c r="K3" s="178"/>
      <c r="L3" s="175"/>
      <c r="M3" s="175"/>
      <c r="N3" s="175"/>
      <c r="O3" s="175"/>
    </row>
    <row r="4" spans="1:15" ht="20.25" customHeight="1" x14ac:dyDescent="0.35">
      <c r="A4" s="198" t="s">
        <v>856</v>
      </c>
      <c r="B4" s="198" t="s">
        <v>940</v>
      </c>
      <c r="C4" s="198" t="s">
        <v>914</v>
      </c>
      <c r="D4" s="198" t="s">
        <v>920</v>
      </c>
      <c r="E4" s="198" t="s">
        <v>941</v>
      </c>
      <c r="F4" s="198" t="s">
        <v>796</v>
      </c>
      <c r="G4" s="198" t="s">
        <v>621</v>
      </c>
      <c r="H4" s="198" t="s">
        <v>733</v>
      </c>
      <c r="I4" s="198" t="s">
        <v>862</v>
      </c>
      <c r="J4" s="198" t="s">
        <v>6</v>
      </c>
      <c r="K4" s="199"/>
      <c r="L4" s="199"/>
      <c r="M4" s="199"/>
      <c r="N4" s="199"/>
      <c r="O4" s="199" t="s">
        <v>920</v>
      </c>
    </row>
    <row r="5" spans="1:15" ht="20.25" customHeight="1" x14ac:dyDescent="0.9">
      <c r="A5" s="200">
        <v>1</v>
      </c>
      <c r="B5" s="200" t="str">
        <f>'[1]List of Work'!A8</f>
        <v>4.1 a (ii)</v>
      </c>
      <c r="C5" s="200"/>
      <c r="D5" s="200"/>
      <c r="E5" s="201" t="s">
        <v>942</v>
      </c>
      <c r="F5" s="202"/>
      <c r="G5" s="203"/>
      <c r="H5" s="202"/>
      <c r="I5" s="202"/>
      <c r="J5" s="202"/>
      <c r="K5" s="186"/>
      <c r="L5" s="186"/>
      <c r="M5" s="186"/>
      <c r="N5" s="186"/>
      <c r="O5" s="175" t="e">
        <f>VLOOKUP(E5,Abstract_Junction!$C$5:$L$19,8,0)</f>
        <v>#N/A</v>
      </c>
    </row>
    <row r="6" spans="1:15" ht="20.25" customHeight="1" x14ac:dyDescent="0.9">
      <c r="A6" s="204">
        <f t="shared" ref="A6:A14" si="0">A5+0.01</f>
        <v>1.01</v>
      </c>
      <c r="B6" s="204" t="s">
        <v>943</v>
      </c>
      <c r="C6" s="204">
        <v>2.0099999999999998</v>
      </c>
      <c r="D6" s="204">
        <v>13</v>
      </c>
      <c r="E6" s="205" t="s">
        <v>944</v>
      </c>
      <c r="F6" s="204" t="s">
        <v>624</v>
      </c>
      <c r="G6" s="206"/>
      <c r="H6" s="207">
        <f>Safety_Junction_M.S!H6</f>
        <v>0</v>
      </c>
      <c r="I6" s="208">
        <f t="shared" ref="I6:I14" si="1">G6*H6</f>
        <v>0</v>
      </c>
      <c r="J6" s="205"/>
      <c r="K6" s="175" t="s">
        <v>945</v>
      </c>
      <c r="L6" s="186"/>
      <c r="M6" s="186"/>
      <c r="N6" s="186"/>
      <c r="O6" s="175" t="e">
        <f>VLOOKUP(E6,Abstract_Junction!$C$5:$L$19,8,0)</f>
        <v>#N/A</v>
      </c>
    </row>
    <row r="7" spans="1:15" ht="20.25" customHeight="1" x14ac:dyDescent="0.9">
      <c r="A7" s="204">
        <f t="shared" si="0"/>
        <v>1.02</v>
      </c>
      <c r="B7" s="204" t="s">
        <v>943</v>
      </c>
      <c r="C7" s="204">
        <v>2.0199999999999996</v>
      </c>
      <c r="D7" s="204">
        <v>14</v>
      </c>
      <c r="E7" s="205" t="s">
        <v>946</v>
      </c>
      <c r="F7" s="204" t="s">
        <v>624</v>
      </c>
      <c r="G7" s="206"/>
      <c r="H7" s="207">
        <f>Safety_Junction_M.S!H7</f>
        <v>0</v>
      </c>
      <c r="I7" s="208">
        <f t="shared" si="1"/>
        <v>0</v>
      </c>
      <c r="J7" s="205"/>
      <c r="K7" s="175" t="s">
        <v>945</v>
      </c>
      <c r="L7" s="186"/>
      <c r="M7" s="186"/>
      <c r="N7" s="186"/>
      <c r="O7" s="175" t="e">
        <f>VLOOKUP(E7,Abstract_Junction!$C$5:$L$19,8,0)</f>
        <v>#N/A</v>
      </c>
    </row>
    <row r="8" spans="1:15" ht="20.25" customHeight="1" x14ac:dyDescent="0.9">
      <c r="A8" s="204">
        <f t="shared" si="0"/>
        <v>1.03</v>
      </c>
      <c r="B8" s="204" t="s">
        <v>943</v>
      </c>
      <c r="C8" s="204">
        <v>2.0299999999999994</v>
      </c>
      <c r="D8" s="204">
        <v>15</v>
      </c>
      <c r="E8" s="205" t="s">
        <v>947</v>
      </c>
      <c r="F8" s="204" t="s">
        <v>624</v>
      </c>
      <c r="G8" s="206"/>
      <c r="H8" s="207">
        <f>Safety_Junction_M.S!H8</f>
        <v>0</v>
      </c>
      <c r="I8" s="208">
        <f t="shared" si="1"/>
        <v>0</v>
      </c>
      <c r="J8" s="205"/>
      <c r="K8" s="175" t="s">
        <v>945</v>
      </c>
      <c r="L8" s="186"/>
      <c r="M8" s="186"/>
      <c r="N8" s="186"/>
      <c r="O8" s="175" t="e">
        <f>VLOOKUP(E8,Abstract_Junction!$C$5:$L$19,8,0)</f>
        <v>#N/A</v>
      </c>
    </row>
    <row r="9" spans="1:15" ht="20.25" customHeight="1" x14ac:dyDescent="0.9">
      <c r="A9" s="204">
        <f t="shared" si="0"/>
        <v>1.04</v>
      </c>
      <c r="B9" s="204" t="s">
        <v>943</v>
      </c>
      <c r="C9" s="204">
        <v>2.0399999999999991</v>
      </c>
      <c r="D9" s="204">
        <v>16</v>
      </c>
      <c r="E9" s="205" t="s">
        <v>948</v>
      </c>
      <c r="F9" s="204" t="s">
        <v>624</v>
      </c>
      <c r="G9" s="206"/>
      <c r="H9" s="207">
        <f>Safety_Junction_M.S!H9</f>
        <v>0</v>
      </c>
      <c r="I9" s="208">
        <f t="shared" si="1"/>
        <v>0</v>
      </c>
      <c r="J9" s="205"/>
      <c r="K9" s="175" t="s">
        <v>945</v>
      </c>
      <c r="L9" s="186"/>
      <c r="M9" s="186"/>
      <c r="N9" s="186"/>
      <c r="O9" s="175" t="e">
        <f>VLOOKUP(E9,Abstract_Junction!$C$5:$L$19,8,0)</f>
        <v>#N/A</v>
      </c>
    </row>
    <row r="10" spans="1:15" ht="20.25" customHeight="1" x14ac:dyDescent="0.9">
      <c r="A10" s="204">
        <f t="shared" si="0"/>
        <v>1.05</v>
      </c>
      <c r="B10" s="204" t="s">
        <v>943</v>
      </c>
      <c r="C10" s="204">
        <v>2.0499999999999989</v>
      </c>
      <c r="D10" s="204">
        <v>17</v>
      </c>
      <c r="E10" s="205" t="s">
        <v>949</v>
      </c>
      <c r="F10" s="204" t="s">
        <v>624</v>
      </c>
      <c r="G10" s="206"/>
      <c r="H10" s="207">
        <f>Safety_Junction_M.S!H10</f>
        <v>0</v>
      </c>
      <c r="I10" s="208">
        <f t="shared" si="1"/>
        <v>0</v>
      </c>
      <c r="J10" s="205"/>
      <c r="K10" s="175" t="s">
        <v>945</v>
      </c>
      <c r="L10" s="186"/>
      <c r="M10" s="186"/>
      <c r="N10" s="186"/>
      <c r="O10" s="175" t="e">
        <f>VLOOKUP(E10,Abstract_Junction!$C$5:$L$19,8,0)</f>
        <v>#N/A</v>
      </c>
    </row>
    <row r="11" spans="1:15" ht="20.25" customHeight="1" x14ac:dyDescent="0.9">
      <c r="A11" s="204">
        <f t="shared" si="0"/>
        <v>1.06</v>
      </c>
      <c r="B11" s="204" t="s">
        <v>943</v>
      </c>
      <c r="C11" s="204">
        <v>2.0599999999999987</v>
      </c>
      <c r="D11" s="204">
        <v>18</v>
      </c>
      <c r="E11" s="205" t="s">
        <v>950</v>
      </c>
      <c r="F11" s="204" t="s">
        <v>624</v>
      </c>
      <c r="G11" s="206"/>
      <c r="H11" s="207">
        <f>Safety_Junction_M.S!H11</f>
        <v>0</v>
      </c>
      <c r="I11" s="208">
        <f t="shared" si="1"/>
        <v>0</v>
      </c>
      <c r="J11" s="205"/>
      <c r="K11" s="175" t="s">
        <v>945</v>
      </c>
      <c r="L11" s="186"/>
      <c r="M11" s="186"/>
      <c r="N11" s="186"/>
      <c r="O11" s="175" t="e">
        <f>VLOOKUP(E11,Abstract_Junction!$C$5:$L$19,8,0)</f>
        <v>#N/A</v>
      </c>
    </row>
    <row r="12" spans="1:15" ht="20.25" customHeight="1" x14ac:dyDescent="0.9">
      <c r="A12" s="204">
        <f t="shared" si="0"/>
        <v>1.07</v>
      </c>
      <c r="B12" s="204" t="s">
        <v>943</v>
      </c>
      <c r="C12" s="204">
        <v>2.0699999999999985</v>
      </c>
      <c r="D12" s="204">
        <v>19</v>
      </c>
      <c r="E12" s="205" t="s">
        <v>951</v>
      </c>
      <c r="F12" s="204" t="s">
        <v>624</v>
      </c>
      <c r="G12" s="206"/>
      <c r="H12" s="207">
        <f>Safety_Junction_M.S!H12</f>
        <v>0</v>
      </c>
      <c r="I12" s="208">
        <f t="shared" si="1"/>
        <v>0</v>
      </c>
      <c r="J12" s="205"/>
      <c r="K12" s="175" t="s">
        <v>945</v>
      </c>
      <c r="L12" s="186"/>
      <c r="M12" s="186"/>
      <c r="N12" s="186"/>
      <c r="O12" s="175" t="e">
        <f>VLOOKUP(E12,Abstract_Junction!$C$5:$L$19,8,0)</f>
        <v>#N/A</v>
      </c>
    </row>
    <row r="13" spans="1:15" ht="20.25" customHeight="1" x14ac:dyDescent="0.9">
      <c r="A13" s="204">
        <f t="shared" si="0"/>
        <v>1.08</v>
      </c>
      <c r="B13" s="204" t="s">
        <v>943</v>
      </c>
      <c r="C13" s="204">
        <v>2.0799999999999983</v>
      </c>
      <c r="D13" s="204">
        <v>20</v>
      </c>
      <c r="E13" s="205" t="s">
        <v>952</v>
      </c>
      <c r="F13" s="204" t="s">
        <v>624</v>
      </c>
      <c r="G13" s="206"/>
      <c r="H13" s="207">
        <f>Safety_Junction_M.S!H13</f>
        <v>0</v>
      </c>
      <c r="I13" s="208">
        <f t="shared" si="1"/>
        <v>0</v>
      </c>
      <c r="J13" s="205"/>
      <c r="K13" s="175" t="s">
        <v>945</v>
      </c>
      <c r="L13" s="186"/>
      <c r="M13" s="186"/>
      <c r="N13" s="186"/>
      <c r="O13" s="175" t="e">
        <f>VLOOKUP(E13,Abstract_Junction!$C$5:$L$19,8,0)</f>
        <v>#N/A</v>
      </c>
    </row>
    <row r="14" spans="1:15" ht="20.25" customHeight="1" x14ac:dyDescent="0.9">
      <c r="A14" s="204">
        <f t="shared" si="0"/>
        <v>1.0900000000000001</v>
      </c>
      <c r="B14" s="204" t="s">
        <v>943</v>
      </c>
      <c r="C14" s="204">
        <v>2.0899999999999981</v>
      </c>
      <c r="D14" s="204">
        <v>21</v>
      </c>
      <c r="E14" s="205" t="s">
        <v>953</v>
      </c>
      <c r="F14" s="204" t="s">
        <v>624</v>
      </c>
      <c r="G14" s="206"/>
      <c r="H14" s="207">
        <f>Safety_Junction_M.S!H14</f>
        <v>0</v>
      </c>
      <c r="I14" s="208">
        <f t="shared" si="1"/>
        <v>0</v>
      </c>
      <c r="J14" s="205"/>
      <c r="K14" s="175" t="s">
        <v>945</v>
      </c>
      <c r="L14" s="186"/>
      <c r="M14" s="186"/>
      <c r="N14" s="186"/>
      <c r="O14" s="175" t="e">
        <f>VLOOKUP(E14,Abstract_Junction!$C$5:$L$19,8,0)</f>
        <v>#N/A</v>
      </c>
    </row>
    <row r="15" spans="1:15" ht="20.25" customHeight="1" x14ac:dyDescent="0.9">
      <c r="A15" s="200">
        <f>A5+1</f>
        <v>2</v>
      </c>
      <c r="B15" s="200" t="str">
        <f>'[1]List of Work'!A9</f>
        <v>4.1 b (i)</v>
      </c>
      <c r="C15" s="200"/>
      <c r="D15" s="200"/>
      <c r="E15" s="201" t="s">
        <v>954</v>
      </c>
      <c r="F15" s="202"/>
      <c r="G15" s="203"/>
      <c r="H15" s="202"/>
      <c r="I15" s="209"/>
      <c r="J15" s="202"/>
      <c r="K15" s="186"/>
      <c r="L15" s="186"/>
      <c r="M15" s="186"/>
      <c r="N15" s="186"/>
      <c r="O15" s="175" t="e">
        <f>VLOOKUP(E15,Abstract_Junction!$C$5:$L$19,8,0)</f>
        <v>#N/A</v>
      </c>
    </row>
    <row r="16" spans="1:15" ht="20.25" customHeight="1" x14ac:dyDescent="0.9">
      <c r="A16" s="204">
        <f t="shared" ref="A16:A24" si="2">A15+0.01</f>
        <v>2.0099999999999998</v>
      </c>
      <c r="B16" s="204" t="s">
        <v>955</v>
      </c>
      <c r="C16" s="204">
        <v>2.0099999999999998</v>
      </c>
      <c r="D16" s="204">
        <v>13</v>
      </c>
      <c r="E16" s="205" t="s">
        <v>944</v>
      </c>
      <c r="F16" s="204" t="s">
        <v>624</v>
      </c>
      <c r="G16" s="206"/>
      <c r="H16" s="210">
        <f>SUMIF(Safety_Junction_M.S!$C$28:$C$58,'Quantity Summary_Junction'!E16,Safety_Junction_M.S!$H$28:$H$58)</f>
        <v>80</v>
      </c>
      <c r="I16" s="208">
        <f t="shared" ref="I16:I24" si="3">G16*H16</f>
        <v>0</v>
      </c>
      <c r="J16" s="205"/>
      <c r="K16" s="175" t="s">
        <v>945</v>
      </c>
      <c r="L16" s="186"/>
      <c r="M16" s="186"/>
      <c r="N16" s="186"/>
      <c r="O16" s="175" t="e">
        <f>VLOOKUP(E16,Abstract_Junction!$C$5:$L$19,8,0)</f>
        <v>#N/A</v>
      </c>
    </row>
    <row r="17" spans="1:15" ht="20.25" customHeight="1" x14ac:dyDescent="0.9">
      <c r="A17" s="204">
        <f t="shared" si="2"/>
        <v>2.0199999999999996</v>
      </c>
      <c r="B17" s="204" t="s">
        <v>955</v>
      </c>
      <c r="C17" s="204">
        <v>2.0199999999999996</v>
      </c>
      <c r="D17" s="204">
        <v>14</v>
      </c>
      <c r="E17" s="205" t="s">
        <v>946</v>
      </c>
      <c r="F17" s="204" t="s">
        <v>624</v>
      </c>
      <c r="G17" s="206"/>
      <c r="H17" s="210">
        <f>SUMIF(Safety_Junction_M.S!$C$28:$C$58,'Quantity Summary_Junction'!E17,Safety_Junction_M.S!$H$28:$H$58)</f>
        <v>27</v>
      </c>
      <c r="I17" s="208">
        <f t="shared" si="3"/>
        <v>0</v>
      </c>
      <c r="J17" s="205"/>
      <c r="K17" s="175" t="s">
        <v>945</v>
      </c>
      <c r="L17" s="186"/>
      <c r="M17" s="186"/>
      <c r="N17" s="186"/>
      <c r="O17" s="175" t="e">
        <f>VLOOKUP(E17,Abstract_Junction!$C$5:$L$19,8,0)</f>
        <v>#N/A</v>
      </c>
    </row>
    <row r="18" spans="1:15" ht="20.25" customHeight="1" x14ac:dyDescent="0.9">
      <c r="A18" s="204">
        <f t="shared" si="2"/>
        <v>2.0299999999999994</v>
      </c>
      <c r="B18" s="204" t="s">
        <v>955</v>
      </c>
      <c r="C18" s="204">
        <v>2.0299999999999994</v>
      </c>
      <c r="D18" s="204">
        <v>15</v>
      </c>
      <c r="E18" s="205" t="s">
        <v>947</v>
      </c>
      <c r="F18" s="204" t="s">
        <v>624</v>
      </c>
      <c r="G18" s="206"/>
      <c r="H18" s="210">
        <f>SUMIF(Safety_Junction_M.S!$C$28:$C$58,'Quantity Summary_Junction'!E18,Safety_Junction_M.S!$H$28:$H$58)</f>
        <v>253</v>
      </c>
      <c r="I18" s="208">
        <f t="shared" si="3"/>
        <v>0</v>
      </c>
      <c r="J18" s="205"/>
      <c r="K18" s="175" t="s">
        <v>945</v>
      </c>
      <c r="L18" s="186"/>
      <c r="M18" s="186"/>
      <c r="N18" s="186"/>
      <c r="O18" s="175" t="e">
        <f>VLOOKUP(E18,Abstract_Junction!$C$5:$L$19,8,0)</f>
        <v>#N/A</v>
      </c>
    </row>
    <row r="19" spans="1:15" ht="20.25" customHeight="1" x14ac:dyDescent="0.9">
      <c r="A19" s="204">
        <f t="shared" si="2"/>
        <v>2.0399999999999991</v>
      </c>
      <c r="B19" s="204" t="s">
        <v>955</v>
      </c>
      <c r="C19" s="204">
        <v>2.0399999999999991</v>
      </c>
      <c r="D19" s="204">
        <v>16</v>
      </c>
      <c r="E19" s="205" t="s">
        <v>948</v>
      </c>
      <c r="F19" s="204" t="s">
        <v>624</v>
      </c>
      <c r="G19" s="206"/>
      <c r="H19" s="210">
        <f>SUMIF(Safety_Junction_M.S!$C$28:$C$58,'Quantity Summary_Junction'!E19,Safety_Junction_M.S!$H$28:$H$58)</f>
        <v>0</v>
      </c>
      <c r="I19" s="208">
        <f t="shared" si="3"/>
        <v>0</v>
      </c>
      <c r="J19" s="205"/>
      <c r="K19" s="175" t="s">
        <v>945</v>
      </c>
      <c r="L19" s="186"/>
      <c r="M19" s="186"/>
      <c r="N19" s="186"/>
      <c r="O19" s="175" t="e">
        <f>VLOOKUP(E19,Abstract_Junction!$C$5:$L$19,8,0)</f>
        <v>#N/A</v>
      </c>
    </row>
    <row r="20" spans="1:15" ht="20.25" customHeight="1" x14ac:dyDescent="0.9">
      <c r="A20" s="204">
        <f t="shared" si="2"/>
        <v>2.0499999999999989</v>
      </c>
      <c r="B20" s="204" t="s">
        <v>955</v>
      </c>
      <c r="C20" s="204">
        <v>2.0499999999999989</v>
      </c>
      <c r="D20" s="204">
        <v>17</v>
      </c>
      <c r="E20" s="205" t="s">
        <v>949</v>
      </c>
      <c r="F20" s="204" t="s">
        <v>624</v>
      </c>
      <c r="G20" s="206"/>
      <c r="H20" s="210">
        <f>SUMIF(Safety_Junction_M.S!$C$28:$C$58,'Quantity Summary_Junction'!E20,Safety_Junction_M.S!$H$28:$H$58)</f>
        <v>0</v>
      </c>
      <c r="I20" s="208">
        <f t="shared" si="3"/>
        <v>0</v>
      </c>
      <c r="J20" s="205"/>
      <c r="K20" s="175" t="s">
        <v>945</v>
      </c>
      <c r="L20" s="186"/>
      <c r="M20" s="186"/>
      <c r="N20" s="186"/>
      <c r="O20" s="175" t="e">
        <f>VLOOKUP(E20,Abstract_Junction!$C$5:$L$19,8,0)</f>
        <v>#N/A</v>
      </c>
    </row>
    <row r="21" spans="1:15" ht="20.25" customHeight="1" x14ac:dyDescent="0.9">
      <c r="A21" s="204">
        <f t="shared" si="2"/>
        <v>2.0599999999999987</v>
      </c>
      <c r="B21" s="204" t="s">
        <v>955</v>
      </c>
      <c r="C21" s="204">
        <v>2.0999999999999979</v>
      </c>
      <c r="D21" s="204">
        <v>22</v>
      </c>
      <c r="E21" s="205" t="s">
        <v>956</v>
      </c>
      <c r="F21" s="204" t="s">
        <v>624</v>
      </c>
      <c r="G21" s="206"/>
      <c r="H21" s="210">
        <f>SUMIF(Safety_Junction_M.S!$C$28:$C$58,'Quantity Summary_Junction'!E21,Safety_Junction_M.S!$H$28:$H$58)</f>
        <v>136</v>
      </c>
      <c r="I21" s="208">
        <f t="shared" si="3"/>
        <v>0</v>
      </c>
      <c r="J21" s="205"/>
      <c r="K21" s="175" t="s">
        <v>945</v>
      </c>
      <c r="L21" s="186"/>
      <c r="M21" s="186"/>
      <c r="N21" s="186"/>
      <c r="O21" s="175" t="e">
        <f>VLOOKUP(E21,Abstract_Junction!$C$5:$L$19,8,0)</f>
        <v>#N/A</v>
      </c>
    </row>
    <row r="22" spans="1:15" ht="20.25" customHeight="1" x14ac:dyDescent="0.9">
      <c r="A22" s="204">
        <f t="shared" si="2"/>
        <v>2.0699999999999985</v>
      </c>
      <c r="B22" s="204" t="s">
        <v>955</v>
      </c>
      <c r="C22" s="204">
        <v>2.0699999999999985</v>
      </c>
      <c r="D22" s="204">
        <v>19</v>
      </c>
      <c r="E22" s="205" t="s">
        <v>951</v>
      </c>
      <c r="F22" s="204" t="s">
        <v>624</v>
      </c>
      <c r="G22" s="206"/>
      <c r="H22" s="210">
        <f>SUMIF(Safety_Junction_M.S!$C$28:$C$58,'Quantity Summary_Junction'!E22,Safety_Junction_M.S!$H$28:$H$58)</f>
        <v>162</v>
      </c>
      <c r="I22" s="208">
        <f t="shared" si="3"/>
        <v>0</v>
      </c>
      <c r="J22" s="205"/>
      <c r="K22" s="175" t="s">
        <v>945</v>
      </c>
      <c r="L22" s="186"/>
      <c r="M22" s="186"/>
      <c r="N22" s="186"/>
      <c r="O22" s="175" t="e">
        <f>VLOOKUP(E22,Abstract_Junction!$C$5:$L$19,8,0)</f>
        <v>#N/A</v>
      </c>
    </row>
    <row r="23" spans="1:15" ht="20.25" customHeight="1" x14ac:dyDescent="0.9">
      <c r="A23" s="204">
        <f t="shared" si="2"/>
        <v>2.0799999999999983</v>
      </c>
      <c r="B23" s="204" t="s">
        <v>955</v>
      </c>
      <c r="C23" s="204">
        <v>2.0799999999999983</v>
      </c>
      <c r="D23" s="204">
        <v>20</v>
      </c>
      <c r="E23" s="205" t="s">
        <v>952</v>
      </c>
      <c r="F23" s="204" t="s">
        <v>624</v>
      </c>
      <c r="G23" s="206"/>
      <c r="H23" s="210">
        <f>SUMIF(Safety_Junction_M.S!$C$28:$C$58,'Quantity Summary_Junction'!E23,Safety_Junction_M.S!$H$28:$H$58)</f>
        <v>0</v>
      </c>
      <c r="I23" s="208">
        <f t="shared" si="3"/>
        <v>0</v>
      </c>
      <c r="J23" s="205"/>
      <c r="K23" s="175" t="s">
        <v>945</v>
      </c>
      <c r="L23" s="186"/>
      <c r="M23" s="186"/>
      <c r="N23" s="186"/>
      <c r="O23" s="175" t="e">
        <f>VLOOKUP(E23,Abstract_Junction!$C$5:$L$19,8,0)</f>
        <v>#N/A</v>
      </c>
    </row>
    <row r="24" spans="1:15" ht="20.25" customHeight="1" x14ac:dyDescent="0.9">
      <c r="A24" s="204">
        <f t="shared" si="2"/>
        <v>2.0899999999999981</v>
      </c>
      <c r="B24" s="204" t="s">
        <v>955</v>
      </c>
      <c r="C24" s="204">
        <v>2.1099999999999977</v>
      </c>
      <c r="D24" s="204">
        <v>23</v>
      </c>
      <c r="E24" s="205" t="s">
        <v>957</v>
      </c>
      <c r="F24" s="204" t="s">
        <v>624</v>
      </c>
      <c r="G24" s="206"/>
      <c r="H24" s="210">
        <f>SUMIF(Safety_Junction_M.S!$C$28:$C$58,'Quantity Summary_Junction'!E24,Safety_Junction_M.S!$H$28:$H$58)</f>
        <v>173</v>
      </c>
      <c r="I24" s="208">
        <f t="shared" si="3"/>
        <v>0</v>
      </c>
      <c r="J24" s="205"/>
      <c r="K24" s="175" t="s">
        <v>945</v>
      </c>
      <c r="L24" s="186"/>
      <c r="M24" s="186"/>
      <c r="N24" s="186"/>
      <c r="O24" s="175" t="e">
        <f>VLOOKUP(E24,Abstract_Junction!$C$5:$L$19,8,0)</f>
        <v>#N/A</v>
      </c>
    </row>
    <row r="25" spans="1:15" ht="20.25" customHeight="1" x14ac:dyDescent="0.9">
      <c r="A25" s="200">
        <f>A15+1</f>
        <v>3</v>
      </c>
      <c r="B25" s="200" t="str">
        <f>'[1]List of Work'!A10</f>
        <v>4.1 b (iii)</v>
      </c>
      <c r="C25" s="200"/>
      <c r="D25" s="200"/>
      <c r="E25" s="201" t="s">
        <v>958</v>
      </c>
      <c r="F25" s="202"/>
      <c r="G25" s="203"/>
      <c r="H25" s="202"/>
      <c r="I25" s="209"/>
      <c r="J25" s="202"/>
      <c r="K25" s="186"/>
      <c r="L25" s="186"/>
      <c r="M25" s="186"/>
      <c r="N25" s="186"/>
      <c r="O25" s="175" t="e">
        <f>VLOOKUP(E25,Abstract_Junction!$C$5:$L$19,8,0)</f>
        <v>#N/A</v>
      </c>
    </row>
    <row r="26" spans="1:15" ht="20.25" customHeight="1" x14ac:dyDescent="0.9">
      <c r="A26" s="204">
        <f t="shared" ref="A26:A34" si="4">A25+0.01</f>
        <v>3.01</v>
      </c>
      <c r="B26" s="204" t="s">
        <v>959</v>
      </c>
      <c r="C26" s="204">
        <v>2.0099999999999998</v>
      </c>
      <c r="D26" s="204">
        <v>13</v>
      </c>
      <c r="E26" s="205" t="s">
        <v>944</v>
      </c>
      <c r="F26" s="204" t="s">
        <v>624</v>
      </c>
      <c r="G26" s="206"/>
      <c r="H26" s="210">
        <f>SUMIF(Safety_Junction_M.S!$C$82:$C$112,'Quantity Summary_Junction'!E26,Safety_Junction_M.S!$H$82:$H$112)</f>
        <v>66</v>
      </c>
      <c r="I26" s="208">
        <f t="shared" ref="I26:I34" si="5">G26*H26</f>
        <v>0</v>
      </c>
      <c r="J26" s="205"/>
      <c r="K26" s="175" t="s">
        <v>945</v>
      </c>
      <c r="L26" s="186"/>
      <c r="M26" s="186"/>
      <c r="N26" s="186"/>
      <c r="O26" s="175" t="e">
        <f>VLOOKUP(E26,Abstract_Junction!$C$5:$L$19,8,0)</f>
        <v>#N/A</v>
      </c>
    </row>
    <row r="27" spans="1:15" ht="20.25" customHeight="1" x14ac:dyDescent="0.9">
      <c r="A27" s="204">
        <f t="shared" si="4"/>
        <v>3.0199999999999996</v>
      </c>
      <c r="B27" s="204" t="s">
        <v>959</v>
      </c>
      <c r="C27" s="204">
        <v>2.0199999999999996</v>
      </c>
      <c r="D27" s="204">
        <v>14</v>
      </c>
      <c r="E27" s="205" t="s">
        <v>946</v>
      </c>
      <c r="F27" s="204" t="s">
        <v>624</v>
      </c>
      <c r="G27" s="206"/>
      <c r="H27" s="210">
        <f>SUMIF(Safety_Junction_M.S!$C$82:$C$112,'Quantity Summary_Junction'!E27,Safety_Junction_M.S!$H$82:$H$112)</f>
        <v>23</v>
      </c>
      <c r="I27" s="208">
        <f t="shared" si="5"/>
        <v>0</v>
      </c>
      <c r="J27" s="205"/>
      <c r="K27" s="175" t="s">
        <v>945</v>
      </c>
      <c r="L27" s="186"/>
      <c r="M27" s="186"/>
      <c r="N27" s="186"/>
      <c r="O27" s="175" t="e">
        <f>VLOOKUP(E27,Abstract_Junction!$C$5:$L$19,8,0)</f>
        <v>#N/A</v>
      </c>
    </row>
    <row r="28" spans="1:15" ht="20.25" customHeight="1" x14ac:dyDescent="0.9">
      <c r="A28" s="204">
        <f t="shared" si="4"/>
        <v>3.0299999999999994</v>
      </c>
      <c r="B28" s="204" t="s">
        <v>959</v>
      </c>
      <c r="C28" s="204">
        <v>2.0299999999999994</v>
      </c>
      <c r="D28" s="204">
        <v>15</v>
      </c>
      <c r="E28" s="205" t="s">
        <v>947</v>
      </c>
      <c r="F28" s="204" t="s">
        <v>624</v>
      </c>
      <c r="G28" s="206"/>
      <c r="H28" s="210">
        <f>SUMIF(Safety_Junction_M.S!$C$82:$C$112,'Quantity Summary_Junction'!E28,Safety_Junction_M.S!$H$82:$H$112)</f>
        <v>102</v>
      </c>
      <c r="I28" s="208">
        <f t="shared" si="5"/>
        <v>0</v>
      </c>
      <c r="J28" s="205"/>
      <c r="K28" s="175" t="s">
        <v>945</v>
      </c>
      <c r="L28" s="186"/>
      <c r="M28" s="186"/>
      <c r="N28" s="186"/>
      <c r="O28" s="175" t="e">
        <f>VLOOKUP(E28,Abstract_Junction!$C$5:$L$19,8,0)</f>
        <v>#N/A</v>
      </c>
    </row>
    <row r="29" spans="1:15" ht="20.25" customHeight="1" x14ac:dyDescent="0.9">
      <c r="A29" s="204">
        <f t="shared" si="4"/>
        <v>3.0399999999999991</v>
      </c>
      <c r="B29" s="204" t="s">
        <v>959</v>
      </c>
      <c r="C29" s="204">
        <v>2.0399999999999991</v>
      </c>
      <c r="D29" s="204">
        <v>16</v>
      </c>
      <c r="E29" s="205" t="s">
        <v>948</v>
      </c>
      <c r="F29" s="204" t="s">
        <v>624</v>
      </c>
      <c r="G29" s="206"/>
      <c r="H29" s="210">
        <f>SUMIF(Safety_Junction_M.S!$C$82:$C$112,'Quantity Summary_Junction'!E29,Safety_Junction_M.S!$H$82:$H$112)</f>
        <v>0</v>
      </c>
      <c r="I29" s="208">
        <f t="shared" si="5"/>
        <v>0</v>
      </c>
      <c r="J29" s="205"/>
      <c r="K29" s="175" t="s">
        <v>945</v>
      </c>
      <c r="L29" s="186"/>
      <c r="M29" s="186"/>
      <c r="N29" s="186"/>
      <c r="O29" s="175" t="e">
        <f>VLOOKUP(E29,Abstract_Junction!$C$5:$L$19,8,0)</f>
        <v>#N/A</v>
      </c>
    </row>
    <row r="30" spans="1:15" ht="20.25" customHeight="1" x14ac:dyDescent="0.9">
      <c r="A30" s="204">
        <f t="shared" si="4"/>
        <v>3.0499999999999989</v>
      </c>
      <c r="B30" s="204" t="s">
        <v>959</v>
      </c>
      <c r="C30" s="204">
        <v>2.0499999999999989</v>
      </c>
      <c r="D30" s="204">
        <v>17</v>
      </c>
      <c r="E30" s="205" t="s">
        <v>949</v>
      </c>
      <c r="F30" s="204" t="s">
        <v>624</v>
      </c>
      <c r="G30" s="206"/>
      <c r="H30" s="210">
        <f>SUMIF(Safety_Junction_M.S!$C$82:$C$112,'Quantity Summary_Junction'!E30,Safety_Junction_M.S!$H$82:$H$112)</f>
        <v>46</v>
      </c>
      <c r="I30" s="208">
        <f t="shared" si="5"/>
        <v>0</v>
      </c>
      <c r="J30" s="205"/>
      <c r="K30" s="175" t="s">
        <v>945</v>
      </c>
      <c r="L30" s="186"/>
      <c r="M30" s="186"/>
      <c r="N30" s="186"/>
      <c r="O30" s="175" t="e">
        <f>VLOOKUP(E30,Abstract_Junction!$C$5:$L$19,8,0)</f>
        <v>#N/A</v>
      </c>
    </row>
    <row r="31" spans="1:15" ht="20.25" customHeight="1" x14ac:dyDescent="0.9">
      <c r="A31" s="204">
        <f t="shared" si="4"/>
        <v>3.0599999999999987</v>
      </c>
      <c r="B31" s="204" t="s">
        <v>959</v>
      </c>
      <c r="C31" s="204">
        <v>2.0999999999999979</v>
      </c>
      <c r="D31" s="204">
        <v>22</v>
      </c>
      <c r="E31" s="205" t="s">
        <v>956</v>
      </c>
      <c r="F31" s="204" t="s">
        <v>624</v>
      </c>
      <c r="G31" s="206"/>
      <c r="H31" s="210">
        <f>SUMIF(Safety_Junction_M.S!$C$82:$C$112,'Quantity Summary_Junction'!E31,Safety_Junction_M.S!$H$82:$H$112)</f>
        <v>91</v>
      </c>
      <c r="I31" s="208">
        <f t="shared" si="5"/>
        <v>0</v>
      </c>
      <c r="J31" s="205"/>
      <c r="K31" s="175" t="s">
        <v>945</v>
      </c>
      <c r="L31" s="186"/>
      <c r="M31" s="186"/>
      <c r="N31" s="186"/>
      <c r="O31" s="175" t="e">
        <f>VLOOKUP(E31,Abstract_Junction!$C$5:$L$19,8,0)</f>
        <v>#N/A</v>
      </c>
    </row>
    <row r="32" spans="1:15" ht="20.25" customHeight="1" x14ac:dyDescent="0.9">
      <c r="A32" s="204">
        <f t="shared" si="4"/>
        <v>3.0699999999999985</v>
      </c>
      <c r="B32" s="204" t="s">
        <v>959</v>
      </c>
      <c r="C32" s="204">
        <v>2.0699999999999985</v>
      </c>
      <c r="D32" s="204">
        <v>19</v>
      </c>
      <c r="E32" s="205" t="s">
        <v>951</v>
      </c>
      <c r="F32" s="204" t="s">
        <v>624</v>
      </c>
      <c r="G32" s="206"/>
      <c r="H32" s="210">
        <f>SUMIF(Safety_Junction_M.S!$C$82:$C$112,'Quantity Summary_Junction'!E32,Safety_Junction_M.S!$H$82:$H$112)</f>
        <v>91</v>
      </c>
      <c r="I32" s="208">
        <f t="shared" si="5"/>
        <v>0</v>
      </c>
      <c r="J32" s="205"/>
      <c r="K32" s="175" t="s">
        <v>945</v>
      </c>
      <c r="L32" s="186"/>
      <c r="M32" s="186"/>
      <c r="N32" s="186"/>
      <c r="O32" s="175" t="e">
        <f>VLOOKUP(E32,Abstract_Junction!$C$5:$L$19,8,0)</f>
        <v>#N/A</v>
      </c>
    </row>
    <row r="33" spans="1:15" ht="20.25" customHeight="1" x14ac:dyDescent="0.9">
      <c r="A33" s="204">
        <f t="shared" si="4"/>
        <v>3.0799999999999983</v>
      </c>
      <c r="B33" s="204" t="s">
        <v>959</v>
      </c>
      <c r="C33" s="204">
        <v>2.0799999999999983</v>
      </c>
      <c r="D33" s="204">
        <v>20</v>
      </c>
      <c r="E33" s="205" t="s">
        <v>952</v>
      </c>
      <c r="F33" s="204" t="s">
        <v>624</v>
      </c>
      <c r="G33" s="206"/>
      <c r="H33" s="210">
        <f>SUMIF(Safety_Junction_M.S!$C$82:$C$112,'Quantity Summary_Junction'!E33,Safety_Junction_M.S!$H$82:$H$112)</f>
        <v>0</v>
      </c>
      <c r="I33" s="208">
        <f t="shared" si="5"/>
        <v>0</v>
      </c>
      <c r="J33" s="205"/>
      <c r="K33" s="175" t="s">
        <v>945</v>
      </c>
      <c r="L33" s="186"/>
      <c r="M33" s="186"/>
      <c r="N33" s="186"/>
      <c r="O33" s="175" t="e">
        <f>VLOOKUP(E33,Abstract_Junction!$C$5:$L$19,8,0)</f>
        <v>#N/A</v>
      </c>
    </row>
    <row r="34" spans="1:15" ht="20.25" customHeight="1" x14ac:dyDescent="0.9">
      <c r="A34" s="204">
        <f t="shared" si="4"/>
        <v>3.0899999999999981</v>
      </c>
      <c r="B34" s="204" t="s">
        <v>959</v>
      </c>
      <c r="C34" s="204">
        <v>2.1099999999999977</v>
      </c>
      <c r="D34" s="204">
        <v>23</v>
      </c>
      <c r="E34" s="205" t="s">
        <v>957</v>
      </c>
      <c r="F34" s="204" t="s">
        <v>624</v>
      </c>
      <c r="G34" s="206"/>
      <c r="H34" s="210">
        <f>SUMIF(Safety_Junction_M.S!$C$82:$C$112,'Quantity Summary_Junction'!E34,Safety_Junction_M.S!$H$82:$H$112)</f>
        <v>58</v>
      </c>
      <c r="I34" s="208">
        <f t="shared" si="5"/>
        <v>0</v>
      </c>
      <c r="J34" s="205"/>
      <c r="K34" s="175" t="s">
        <v>945</v>
      </c>
      <c r="L34" s="186"/>
      <c r="M34" s="186"/>
      <c r="N34" s="186"/>
      <c r="O34" s="175" t="e">
        <f>VLOOKUP(E34,Abstract_Junction!$C$5:$L$19,8,0)</f>
        <v>#N/A</v>
      </c>
    </row>
    <row r="35" spans="1:15" ht="20.25" customHeight="1" x14ac:dyDescent="0.9">
      <c r="A35" s="200">
        <v>4</v>
      </c>
      <c r="B35" s="200" t="str">
        <f>'[1]List of Work'!A13</f>
        <v>4.2 c</v>
      </c>
      <c r="C35" s="200"/>
      <c r="D35" s="200"/>
      <c r="E35" s="202" t="s">
        <v>960</v>
      </c>
      <c r="F35" s="202"/>
      <c r="G35" s="203"/>
      <c r="H35" s="202"/>
      <c r="I35" s="209"/>
      <c r="J35" s="202"/>
      <c r="K35" s="186"/>
      <c r="L35" s="186"/>
      <c r="M35" s="186"/>
      <c r="N35" s="186"/>
      <c r="O35" s="175" t="e">
        <f>VLOOKUP(E35,Abstract_Junction!$C$5:$L$19,8,0)</f>
        <v>#N/A</v>
      </c>
    </row>
    <row r="36" spans="1:15" ht="20.25" customHeight="1" x14ac:dyDescent="0.9">
      <c r="A36" s="204">
        <f t="shared" ref="A36:A44" si="6">A35+0.01</f>
        <v>4.01</v>
      </c>
      <c r="B36" s="204" t="s">
        <v>961</v>
      </c>
      <c r="C36" s="204">
        <v>2.0099999999999998</v>
      </c>
      <c r="D36" s="204">
        <v>13</v>
      </c>
      <c r="E36" s="205" t="s">
        <v>944</v>
      </c>
      <c r="F36" s="204" t="s">
        <v>624</v>
      </c>
      <c r="G36" s="206"/>
      <c r="H36" s="210">
        <f>Safety_Junction_M.S!H62</f>
        <v>78</v>
      </c>
      <c r="I36" s="208">
        <f t="shared" ref="I36:I44" si="7">G36*H36</f>
        <v>0</v>
      </c>
      <c r="J36" s="205"/>
      <c r="K36" s="186" t="s">
        <v>945</v>
      </c>
      <c r="L36" s="186"/>
      <c r="M36" s="186"/>
      <c r="N36" s="186"/>
      <c r="O36" s="175" t="e">
        <f>VLOOKUP(E36,Abstract_Junction!$C$5:$L$19,8,0)</f>
        <v>#N/A</v>
      </c>
    </row>
    <row r="37" spans="1:15" ht="20.25" customHeight="1" x14ac:dyDescent="0.9">
      <c r="A37" s="204">
        <f t="shared" si="6"/>
        <v>4.0199999999999996</v>
      </c>
      <c r="B37" s="204" t="s">
        <v>961</v>
      </c>
      <c r="C37" s="204">
        <v>2.0299999999999994</v>
      </c>
      <c r="D37" s="204">
        <v>15</v>
      </c>
      <c r="E37" s="205" t="s">
        <v>947</v>
      </c>
      <c r="F37" s="204" t="s">
        <v>624</v>
      </c>
      <c r="G37" s="206"/>
      <c r="H37" s="210">
        <f>Safety_Junction_M.S!H63</f>
        <v>78</v>
      </c>
      <c r="I37" s="208">
        <f t="shared" si="7"/>
        <v>0</v>
      </c>
      <c r="J37" s="205"/>
      <c r="K37" s="186" t="s">
        <v>945</v>
      </c>
      <c r="L37" s="186"/>
      <c r="M37" s="186"/>
      <c r="N37" s="186"/>
      <c r="O37" s="175" t="e">
        <f>VLOOKUP(E37,Abstract_Junction!$C$5:$L$19,8,0)</f>
        <v>#N/A</v>
      </c>
    </row>
    <row r="38" spans="1:15" ht="20.25" customHeight="1" x14ac:dyDescent="0.9">
      <c r="A38" s="204">
        <f t="shared" si="6"/>
        <v>4.0299999999999994</v>
      </c>
      <c r="B38" s="204" t="s">
        <v>961</v>
      </c>
      <c r="C38" s="204">
        <v>2.0499999999999989</v>
      </c>
      <c r="D38" s="204">
        <v>17</v>
      </c>
      <c r="E38" s="205" t="s">
        <v>949</v>
      </c>
      <c r="F38" s="204" t="s">
        <v>624</v>
      </c>
      <c r="G38" s="206"/>
      <c r="H38" s="210">
        <f>Safety_Junction_M.S!H64</f>
        <v>26</v>
      </c>
      <c r="I38" s="208">
        <f t="shared" si="7"/>
        <v>0</v>
      </c>
      <c r="J38" s="205"/>
      <c r="K38" s="186" t="s">
        <v>945</v>
      </c>
      <c r="L38" s="186"/>
      <c r="M38" s="186"/>
      <c r="N38" s="186"/>
      <c r="O38" s="175" t="e">
        <f>VLOOKUP(E38,Abstract_Junction!$C$5:$L$19,8,0)</f>
        <v>#N/A</v>
      </c>
    </row>
    <row r="39" spans="1:15" ht="20.25" customHeight="1" x14ac:dyDescent="0.9">
      <c r="A39" s="204">
        <f t="shared" si="6"/>
        <v>4.0399999999999991</v>
      </c>
      <c r="B39" s="204" t="s">
        <v>961</v>
      </c>
      <c r="C39" s="204">
        <v>2.1299999999999972</v>
      </c>
      <c r="D39" s="204">
        <v>25</v>
      </c>
      <c r="E39" s="205" t="s">
        <v>962</v>
      </c>
      <c r="F39" s="204" t="s">
        <v>624</v>
      </c>
      <c r="G39" s="206"/>
      <c r="H39" s="210">
        <f>Safety_Junction_M.S!H65</f>
        <v>0</v>
      </c>
      <c r="I39" s="208">
        <f t="shared" si="7"/>
        <v>0</v>
      </c>
      <c r="J39" s="205"/>
      <c r="K39" s="186" t="s">
        <v>945</v>
      </c>
      <c r="L39" s="186"/>
      <c r="M39" s="186"/>
      <c r="N39" s="186"/>
      <c r="O39" s="175" t="e">
        <f>VLOOKUP(E39,Abstract_Junction!$C$5:$L$19,8,0)</f>
        <v>#N/A</v>
      </c>
    </row>
    <row r="40" spans="1:15" ht="20.25" customHeight="1" x14ac:dyDescent="0.9">
      <c r="A40" s="204">
        <f t="shared" si="6"/>
        <v>4.0499999999999989</v>
      </c>
      <c r="B40" s="204" t="s">
        <v>961</v>
      </c>
      <c r="C40" s="204">
        <v>2.139999999999997</v>
      </c>
      <c r="D40" s="204">
        <v>26</v>
      </c>
      <c r="E40" s="205" t="s">
        <v>963</v>
      </c>
      <c r="F40" s="204" t="s">
        <v>624</v>
      </c>
      <c r="G40" s="206"/>
      <c r="H40" s="210">
        <f>Safety_Junction_M.S!H66</f>
        <v>0</v>
      </c>
      <c r="I40" s="208">
        <f t="shared" si="7"/>
        <v>0</v>
      </c>
      <c r="J40" s="205"/>
      <c r="K40" s="186" t="s">
        <v>945</v>
      </c>
      <c r="L40" s="186"/>
      <c r="M40" s="186"/>
      <c r="N40" s="186"/>
      <c r="O40" s="175" t="e">
        <f>VLOOKUP(E40,Abstract_Junction!$C$5:$L$19,8,0)</f>
        <v>#N/A</v>
      </c>
    </row>
    <row r="41" spans="1:15" ht="20.25" customHeight="1" x14ac:dyDescent="0.9">
      <c r="A41" s="204">
        <f t="shared" si="6"/>
        <v>4.0599999999999987</v>
      </c>
      <c r="B41" s="204" t="s">
        <v>961</v>
      </c>
      <c r="C41" s="204">
        <v>2.1499999999999968</v>
      </c>
      <c r="D41" s="204">
        <v>27</v>
      </c>
      <c r="E41" s="205" t="s">
        <v>964</v>
      </c>
      <c r="F41" s="204" t="s">
        <v>624</v>
      </c>
      <c r="G41" s="206"/>
      <c r="H41" s="210">
        <f>Safety_Junction_M.S!H67</f>
        <v>0</v>
      </c>
      <c r="I41" s="208">
        <f t="shared" si="7"/>
        <v>0</v>
      </c>
      <c r="J41" s="205"/>
      <c r="K41" s="186" t="s">
        <v>945</v>
      </c>
      <c r="L41" s="186"/>
      <c r="M41" s="186"/>
      <c r="N41" s="186"/>
      <c r="O41" s="175" t="e">
        <f>VLOOKUP(E41,Abstract_Junction!$C$5:$L$19,8,0)</f>
        <v>#N/A</v>
      </c>
    </row>
    <row r="42" spans="1:15" ht="20.25" customHeight="1" x14ac:dyDescent="0.9">
      <c r="A42" s="204">
        <f t="shared" si="6"/>
        <v>4.0699999999999985</v>
      </c>
      <c r="B42" s="204" t="s">
        <v>961</v>
      </c>
      <c r="C42" s="204">
        <v>2.0999999999999979</v>
      </c>
      <c r="D42" s="204">
        <v>22</v>
      </c>
      <c r="E42" s="205" t="s">
        <v>956</v>
      </c>
      <c r="F42" s="204" t="s">
        <v>624</v>
      </c>
      <c r="G42" s="206"/>
      <c r="H42" s="210">
        <f>Safety_Junction_M.S!H68</f>
        <v>26</v>
      </c>
      <c r="I42" s="208">
        <f t="shared" si="7"/>
        <v>0</v>
      </c>
      <c r="J42" s="205"/>
      <c r="K42" s="186" t="s">
        <v>945</v>
      </c>
      <c r="L42" s="186"/>
      <c r="M42" s="186"/>
      <c r="N42" s="186"/>
      <c r="O42" s="175" t="e">
        <f>VLOOKUP(E42,Abstract_Junction!$C$5:$L$19,8,0)</f>
        <v>#N/A</v>
      </c>
    </row>
    <row r="43" spans="1:15" ht="20.25" customHeight="1" x14ac:dyDescent="0.9">
      <c r="A43" s="204">
        <f t="shared" si="6"/>
        <v>4.0799999999999983</v>
      </c>
      <c r="B43" s="204" t="s">
        <v>961</v>
      </c>
      <c r="C43" s="204">
        <v>2.0699999999999985</v>
      </c>
      <c r="D43" s="204">
        <v>19</v>
      </c>
      <c r="E43" s="205" t="s">
        <v>951</v>
      </c>
      <c r="F43" s="204" t="s">
        <v>624</v>
      </c>
      <c r="G43" s="206"/>
      <c r="H43" s="210">
        <f>Safety_Junction_M.S!H69</f>
        <v>26</v>
      </c>
      <c r="I43" s="208">
        <f t="shared" si="7"/>
        <v>0</v>
      </c>
      <c r="J43" s="205"/>
      <c r="K43" s="186" t="s">
        <v>945</v>
      </c>
      <c r="L43" s="186"/>
      <c r="M43" s="186"/>
      <c r="N43" s="186"/>
      <c r="O43" s="175" t="e">
        <f>VLOOKUP(E43,Abstract_Junction!$C$5:$L$19,8,0)</f>
        <v>#N/A</v>
      </c>
    </row>
    <row r="44" spans="1:15" ht="20.25" customHeight="1" x14ac:dyDescent="0.9">
      <c r="A44" s="211">
        <f t="shared" si="6"/>
        <v>4.0899999999999981</v>
      </c>
      <c r="B44" s="204" t="s">
        <v>961</v>
      </c>
      <c r="C44" s="204">
        <v>2.0899999999999981</v>
      </c>
      <c r="D44" s="204">
        <v>21</v>
      </c>
      <c r="E44" s="205" t="s">
        <v>953</v>
      </c>
      <c r="F44" s="204" t="s">
        <v>624</v>
      </c>
      <c r="G44" s="206"/>
      <c r="H44" s="210">
        <f>Safety_Junction_M.S!H70</f>
        <v>26</v>
      </c>
      <c r="I44" s="208">
        <f t="shared" si="7"/>
        <v>0</v>
      </c>
      <c r="J44" s="205"/>
      <c r="K44" s="186" t="s">
        <v>945</v>
      </c>
      <c r="L44" s="186"/>
      <c r="M44" s="186"/>
      <c r="N44" s="186"/>
      <c r="O44" s="175" t="e">
        <f>VLOOKUP(E44,Abstract_Junction!$C$5:$L$19,8,0)</f>
        <v>#N/A</v>
      </c>
    </row>
    <row r="45" spans="1:15" ht="20.25" customHeight="1" x14ac:dyDescent="0.9">
      <c r="A45" s="211"/>
      <c r="B45" s="204"/>
      <c r="C45" s="204"/>
      <c r="D45" s="204"/>
      <c r="E45" s="205"/>
      <c r="F45" s="204"/>
      <c r="G45" s="206"/>
      <c r="H45" s="205"/>
      <c r="I45" s="205"/>
      <c r="J45" s="205"/>
      <c r="K45" s="186"/>
      <c r="L45" s="186"/>
      <c r="M45" s="186"/>
      <c r="N45" s="186"/>
      <c r="O45" s="175"/>
    </row>
    <row r="46" spans="1:15" ht="20.25" customHeight="1" x14ac:dyDescent="0.35">
      <c r="A46" s="212"/>
      <c r="B46" s="212"/>
      <c r="C46" s="212"/>
      <c r="D46" s="212"/>
      <c r="E46" s="186"/>
      <c r="F46" s="186"/>
      <c r="G46" s="186"/>
      <c r="H46" s="186"/>
      <c r="I46" s="186"/>
      <c r="J46" s="186"/>
      <c r="K46" s="186"/>
      <c r="L46" s="186"/>
      <c r="M46" s="186"/>
      <c r="N46" s="186"/>
      <c r="O46" s="186"/>
    </row>
    <row r="47" spans="1:15" ht="20.25" customHeight="1" x14ac:dyDescent="0.35">
      <c r="A47" s="212"/>
      <c r="B47" s="212"/>
      <c r="C47" s="212"/>
      <c r="D47" s="212"/>
      <c r="E47" s="186"/>
      <c r="F47" s="186"/>
      <c r="G47" s="186"/>
      <c r="H47" s="186"/>
      <c r="I47" s="186"/>
      <c r="J47" s="186"/>
      <c r="K47" s="186"/>
      <c r="L47" s="186"/>
      <c r="M47" s="186"/>
      <c r="N47" s="186"/>
      <c r="O47" s="186"/>
    </row>
    <row r="48" spans="1:15" ht="20.25" customHeight="1" x14ac:dyDescent="0.35">
      <c r="A48" s="212"/>
      <c r="B48" s="212"/>
      <c r="C48" s="212"/>
      <c r="D48" s="212"/>
      <c r="E48" s="186"/>
      <c r="F48" s="186"/>
      <c r="G48" s="186"/>
      <c r="H48" s="186"/>
      <c r="I48" s="186"/>
      <c r="J48" s="186"/>
      <c r="K48" s="186"/>
      <c r="L48" s="186"/>
      <c r="M48" s="186"/>
      <c r="N48" s="186"/>
      <c r="O48" s="186"/>
    </row>
    <row r="49" spans="1:15" ht="20.25" customHeight="1" x14ac:dyDescent="0.35">
      <c r="A49" s="212"/>
      <c r="B49" s="212"/>
      <c r="C49" s="212"/>
      <c r="D49" s="212"/>
      <c r="E49" s="186"/>
      <c r="F49" s="186"/>
      <c r="G49" s="186"/>
      <c r="H49" s="186"/>
      <c r="I49" s="186"/>
      <c r="J49" s="186"/>
      <c r="K49" s="186"/>
      <c r="L49" s="186"/>
      <c r="M49" s="186"/>
      <c r="N49" s="186"/>
      <c r="O49" s="186"/>
    </row>
    <row r="50" spans="1:15" ht="20.25" customHeight="1" x14ac:dyDescent="0.35">
      <c r="A50" s="212"/>
      <c r="B50" s="212"/>
      <c r="C50" s="212"/>
      <c r="D50" s="212"/>
      <c r="E50" s="186"/>
      <c r="F50" s="186"/>
      <c r="G50" s="186"/>
      <c r="H50" s="186"/>
      <c r="I50" s="186"/>
      <c r="J50" s="186"/>
      <c r="K50" s="186"/>
      <c r="L50" s="186"/>
      <c r="M50" s="186"/>
      <c r="N50" s="186"/>
      <c r="O50" s="186"/>
    </row>
    <row r="51" spans="1:15" ht="20.25" customHeight="1" x14ac:dyDescent="0.35">
      <c r="A51" s="212"/>
      <c r="B51" s="212"/>
      <c r="C51" s="212"/>
      <c r="D51" s="212"/>
      <c r="E51" s="186"/>
      <c r="F51" s="186"/>
      <c r="G51" s="186"/>
      <c r="H51" s="186"/>
      <c r="I51" s="186"/>
      <c r="J51" s="186"/>
      <c r="K51" s="186"/>
      <c r="L51" s="186"/>
      <c r="M51" s="186"/>
      <c r="N51" s="186"/>
      <c r="O51" s="186"/>
    </row>
    <row r="52" spans="1:15" ht="20.25" customHeight="1" x14ac:dyDescent="0.35">
      <c r="A52" s="212"/>
      <c r="B52" s="212"/>
      <c r="C52" s="212"/>
      <c r="D52" s="212"/>
      <c r="E52" s="186"/>
      <c r="F52" s="186"/>
      <c r="G52" s="186"/>
      <c r="H52" s="186"/>
      <c r="I52" s="186"/>
      <c r="J52" s="186"/>
      <c r="K52" s="186"/>
      <c r="L52" s="186"/>
      <c r="M52" s="186"/>
      <c r="N52" s="186"/>
      <c r="O52" s="186"/>
    </row>
    <row r="53" spans="1:15" ht="20.25" customHeight="1" x14ac:dyDescent="0.35">
      <c r="A53" s="212"/>
      <c r="B53" s="212"/>
      <c r="C53" s="212"/>
      <c r="D53" s="212"/>
      <c r="E53" s="186"/>
      <c r="F53" s="186"/>
      <c r="G53" s="186"/>
      <c r="H53" s="186"/>
      <c r="I53" s="186"/>
      <c r="J53" s="186"/>
      <c r="K53" s="186"/>
      <c r="L53" s="186"/>
      <c r="M53" s="186"/>
      <c r="N53" s="186"/>
      <c r="O53" s="186"/>
    </row>
    <row r="54" spans="1:15" ht="20.25" customHeight="1" x14ac:dyDescent="0.35">
      <c r="A54" s="212"/>
      <c r="B54" s="212"/>
      <c r="C54" s="212"/>
      <c r="D54" s="212"/>
      <c r="E54" s="186"/>
      <c r="F54" s="186"/>
      <c r="G54" s="186"/>
      <c r="H54" s="186"/>
      <c r="I54" s="186"/>
      <c r="J54" s="186"/>
      <c r="K54" s="186"/>
      <c r="L54" s="186"/>
      <c r="M54" s="186"/>
      <c r="N54" s="186"/>
      <c r="O54" s="186"/>
    </row>
    <row r="55" spans="1:15" ht="20.25" customHeight="1" x14ac:dyDescent="0.35">
      <c r="A55" s="212"/>
      <c r="B55" s="212"/>
      <c r="C55" s="212"/>
      <c r="D55" s="212"/>
      <c r="E55" s="186"/>
      <c r="F55" s="186"/>
      <c r="G55" s="186"/>
      <c r="H55" s="186"/>
      <c r="I55" s="186"/>
      <c r="J55" s="186"/>
      <c r="K55" s="186"/>
      <c r="L55" s="186"/>
      <c r="M55" s="186"/>
      <c r="N55" s="186"/>
      <c r="O55" s="186"/>
    </row>
    <row r="56" spans="1:15" ht="20.25" customHeight="1" x14ac:dyDescent="0.35">
      <c r="A56" s="212"/>
      <c r="B56" s="212"/>
      <c r="C56" s="212"/>
      <c r="D56" s="212"/>
      <c r="E56" s="186"/>
      <c r="F56" s="186"/>
      <c r="G56" s="186"/>
      <c r="H56" s="186"/>
      <c r="I56" s="186"/>
      <c r="J56" s="186"/>
      <c r="K56" s="186"/>
      <c r="L56" s="186"/>
      <c r="M56" s="186"/>
      <c r="N56" s="186"/>
      <c r="O56" s="186"/>
    </row>
    <row r="57" spans="1:15" ht="20.25" customHeight="1" x14ac:dyDescent="0.35">
      <c r="A57" s="212"/>
      <c r="B57" s="212"/>
      <c r="C57" s="212"/>
      <c r="D57" s="212"/>
      <c r="E57" s="186"/>
      <c r="F57" s="186"/>
      <c r="G57" s="186"/>
      <c r="H57" s="186"/>
      <c r="I57" s="186"/>
      <c r="J57" s="186"/>
      <c r="K57" s="186"/>
      <c r="L57" s="186"/>
      <c r="M57" s="186"/>
      <c r="N57" s="186"/>
      <c r="O57" s="186"/>
    </row>
    <row r="58" spans="1:15" ht="20.25" customHeight="1" x14ac:dyDescent="0.35">
      <c r="A58" s="212"/>
      <c r="B58" s="212"/>
      <c r="C58" s="212"/>
      <c r="D58" s="212"/>
      <c r="E58" s="186"/>
      <c r="F58" s="186"/>
      <c r="G58" s="186"/>
      <c r="H58" s="186"/>
      <c r="I58" s="186"/>
      <c r="J58" s="186"/>
      <c r="K58" s="186"/>
      <c r="L58" s="186"/>
      <c r="M58" s="186"/>
      <c r="N58" s="186"/>
      <c r="O58" s="186"/>
    </row>
    <row r="59" spans="1:15" ht="20.25" customHeight="1" x14ac:dyDescent="0.35">
      <c r="A59" s="212"/>
      <c r="B59" s="212"/>
      <c r="C59" s="212"/>
      <c r="D59" s="212"/>
      <c r="E59" s="186"/>
      <c r="F59" s="186"/>
      <c r="G59" s="186"/>
      <c r="H59" s="186"/>
      <c r="I59" s="186"/>
      <c r="J59" s="186"/>
      <c r="K59" s="186"/>
      <c r="L59" s="186"/>
      <c r="M59" s="186"/>
      <c r="N59" s="186"/>
      <c r="O59" s="186"/>
    </row>
    <row r="60" spans="1:15" ht="20.25" customHeight="1" x14ac:dyDescent="0.35">
      <c r="A60" s="212"/>
      <c r="B60" s="212"/>
      <c r="C60" s="212"/>
      <c r="D60" s="212"/>
      <c r="E60" s="186"/>
      <c r="F60" s="186"/>
      <c r="G60" s="186"/>
      <c r="H60" s="186"/>
      <c r="I60" s="186"/>
      <c r="J60" s="186"/>
      <c r="K60" s="186"/>
      <c r="L60" s="186"/>
      <c r="M60" s="186"/>
      <c r="N60" s="186"/>
      <c r="O60" s="186"/>
    </row>
    <row r="61" spans="1:15" ht="20.25" customHeight="1" x14ac:dyDescent="0.35">
      <c r="A61" s="212"/>
      <c r="B61" s="212"/>
      <c r="C61" s="212"/>
      <c r="D61" s="212"/>
      <c r="E61" s="186"/>
      <c r="F61" s="186"/>
      <c r="G61" s="186"/>
      <c r="H61" s="186"/>
      <c r="I61" s="186"/>
      <c r="J61" s="186"/>
      <c r="K61" s="186"/>
      <c r="L61" s="186"/>
      <c r="M61" s="186"/>
      <c r="N61" s="186"/>
      <c r="O61" s="186"/>
    </row>
    <row r="62" spans="1:15" ht="20.25" customHeight="1" x14ac:dyDescent="0.35">
      <c r="A62" s="212"/>
      <c r="B62" s="212"/>
      <c r="C62" s="212"/>
      <c r="D62" s="212"/>
      <c r="E62" s="186"/>
      <c r="F62" s="186"/>
      <c r="G62" s="186"/>
      <c r="H62" s="186"/>
      <c r="I62" s="186"/>
      <c r="J62" s="186"/>
      <c r="K62" s="186"/>
      <c r="L62" s="186"/>
      <c r="M62" s="186"/>
      <c r="N62" s="186"/>
      <c r="O62" s="186"/>
    </row>
    <row r="63" spans="1:15" ht="20.25" customHeight="1" x14ac:dyDescent="0.35">
      <c r="A63" s="212"/>
      <c r="B63" s="212"/>
      <c r="C63" s="212"/>
      <c r="D63" s="212"/>
      <c r="E63" s="186"/>
      <c r="F63" s="186"/>
      <c r="G63" s="186"/>
      <c r="H63" s="186"/>
      <c r="I63" s="186"/>
      <c r="J63" s="186"/>
      <c r="K63" s="186"/>
      <c r="L63" s="186"/>
      <c r="M63" s="186"/>
      <c r="N63" s="186"/>
      <c r="O63" s="186"/>
    </row>
    <row r="64" spans="1:15" ht="20.25" customHeight="1" x14ac:dyDescent="0.35">
      <c r="A64" s="212"/>
      <c r="B64" s="212"/>
      <c r="C64" s="212"/>
      <c r="D64" s="212"/>
      <c r="E64" s="186"/>
      <c r="F64" s="186"/>
      <c r="G64" s="186"/>
      <c r="H64" s="186"/>
      <c r="I64" s="186"/>
      <c r="J64" s="186"/>
      <c r="K64" s="186"/>
      <c r="L64" s="186"/>
      <c r="M64" s="186"/>
      <c r="N64" s="186"/>
      <c r="O64" s="186"/>
    </row>
    <row r="65" spans="1:15" ht="20.25" customHeight="1" x14ac:dyDescent="0.35">
      <c r="A65" s="212"/>
      <c r="B65" s="212"/>
      <c r="C65" s="212"/>
      <c r="D65" s="212"/>
      <c r="E65" s="186"/>
      <c r="F65" s="186"/>
      <c r="G65" s="186"/>
      <c r="H65" s="186"/>
      <c r="I65" s="186"/>
      <c r="J65" s="186"/>
      <c r="K65" s="186"/>
      <c r="L65" s="186"/>
      <c r="M65" s="186"/>
      <c r="N65" s="186"/>
      <c r="O65" s="186"/>
    </row>
    <row r="66" spans="1:15" ht="20.25" customHeight="1" x14ac:dyDescent="0.35">
      <c r="A66" s="212"/>
      <c r="B66" s="212"/>
      <c r="C66" s="212"/>
      <c r="D66" s="212"/>
      <c r="E66" s="186"/>
      <c r="F66" s="186"/>
      <c r="G66" s="186"/>
      <c r="H66" s="186"/>
      <c r="I66" s="186"/>
      <c r="J66" s="186"/>
      <c r="K66" s="186"/>
      <c r="L66" s="186"/>
      <c r="M66" s="186"/>
      <c r="N66" s="186"/>
      <c r="O66" s="186"/>
    </row>
    <row r="67" spans="1:15" ht="20.25" customHeight="1" x14ac:dyDescent="0.35">
      <c r="A67" s="212"/>
      <c r="B67" s="212"/>
      <c r="C67" s="212"/>
      <c r="D67" s="212"/>
      <c r="E67" s="186"/>
      <c r="F67" s="186"/>
      <c r="G67" s="186"/>
      <c r="H67" s="186"/>
      <c r="I67" s="186"/>
      <c r="J67" s="186"/>
      <c r="K67" s="186"/>
      <c r="L67" s="186"/>
      <c r="M67" s="186"/>
      <c r="N67" s="186"/>
      <c r="O67" s="186"/>
    </row>
    <row r="68" spans="1:15" ht="20.25" customHeight="1" x14ac:dyDescent="0.35">
      <c r="A68" s="212"/>
      <c r="B68" s="212"/>
      <c r="C68" s="212"/>
      <c r="D68" s="212"/>
      <c r="E68" s="186"/>
      <c r="F68" s="186"/>
      <c r="G68" s="186"/>
      <c r="H68" s="186"/>
      <c r="I68" s="186"/>
      <c r="J68" s="186"/>
      <c r="K68" s="186"/>
      <c r="L68" s="186"/>
      <c r="M68" s="186"/>
      <c r="N68" s="186"/>
      <c r="O68" s="186"/>
    </row>
    <row r="69" spans="1:15" ht="20.25" customHeight="1" x14ac:dyDescent="0.35">
      <c r="A69" s="212"/>
      <c r="B69" s="212"/>
      <c r="C69" s="212"/>
      <c r="D69" s="212"/>
      <c r="E69" s="186"/>
      <c r="F69" s="186"/>
      <c r="G69" s="186"/>
      <c r="H69" s="186"/>
      <c r="I69" s="186"/>
      <c r="J69" s="186"/>
      <c r="K69" s="186"/>
      <c r="L69" s="186"/>
      <c r="M69" s="186"/>
      <c r="N69" s="186"/>
      <c r="O69" s="186"/>
    </row>
    <row r="70" spans="1:15" ht="20.25" customHeight="1" x14ac:dyDescent="0.35">
      <c r="A70" s="212"/>
      <c r="B70" s="212"/>
      <c r="C70" s="212"/>
      <c r="D70" s="212"/>
      <c r="E70" s="186"/>
      <c r="F70" s="186"/>
      <c r="G70" s="186"/>
      <c r="H70" s="186"/>
      <c r="I70" s="186"/>
      <c r="J70" s="186"/>
      <c r="K70" s="186"/>
      <c r="L70" s="186"/>
      <c r="M70" s="186"/>
      <c r="N70" s="186"/>
      <c r="O70" s="186"/>
    </row>
    <row r="71" spans="1:15" ht="20.25" customHeight="1" x14ac:dyDescent="0.35">
      <c r="A71" s="212"/>
      <c r="B71" s="212"/>
      <c r="C71" s="212"/>
      <c r="D71" s="212"/>
      <c r="E71" s="186"/>
      <c r="F71" s="186"/>
      <c r="G71" s="186"/>
      <c r="H71" s="186"/>
      <c r="I71" s="186"/>
      <c r="J71" s="186"/>
      <c r="K71" s="186"/>
      <c r="L71" s="186"/>
      <c r="M71" s="186"/>
      <c r="N71" s="186"/>
      <c r="O71" s="186"/>
    </row>
    <row r="72" spans="1:15" ht="20.25" customHeight="1" x14ac:dyDescent="0.35">
      <c r="A72" s="212"/>
      <c r="B72" s="212"/>
      <c r="C72" s="212"/>
      <c r="D72" s="212"/>
      <c r="E72" s="186"/>
      <c r="F72" s="186"/>
      <c r="G72" s="186"/>
      <c r="H72" s="186"/>
      <c r="I72" s="186"/>
      <c r="J72" s="186"/>
      <c r="K72" s="186"/>
      <c r="L72" s="186"/>
      <c r="M72" s="186"/>
      <c r="N72" s="186"/>
      <c r="O72" s="186"/>
    </row>
    <row r="73" spans="1:15" ht="20.25" customHeight="1" x14ac:dyDescent="0.35">
      <c r="A73" s="212"/>
      <c r="B73" s="212"/>
      <c r="C73" s="212"/>
      <c r="D73" s="212"/>
      <c r="E73" s="186"/>
      <c r="F73" s="186"/>
      <c r="G73" s="186"/>
      <c r="H73" s="186"/>
      <c r="I73" s="186"/>
      <c r="J73" s="186"/>
      <c r="K73" s="186"/>
      <c r="L73" s="186"/>
      <c r="M73" s="186"/>
      <c r="N73" s="186"/>
      <c r="O73" s="186"/>
    </row>
    <row r="74" spans="1:15" ht="20.25" customHeight="1" x14ac:dyDescent="0.35">
      <c r="A74" s="212"/>
      <c r="B74" s="212"/>
      <c r="C74" s="212"/>
      <c r="D74" s="212"/>
      <c r="E74" s="186"/>
      <c r="F74" s="186"/>
      <c r="G74" s="186"/>
      <c r="H74" s="186"/>
      <c r="I74" s="186"/>
      <c r="J74" s="186"/>
      <c r="K74" s="186"/>
      <c r="L74" s="186"/>
      <c r="M74" s="186"/>
      <c r="N74" s="186"/>
      <c r="O74" s="186"/>
    </row>
    <row r="75" spans="1:15" ht="20.25" customHeight="1" x14ac:dyDescent="0.35">
      <c r="A75" s="212"/>
      <c r="B75" s="212"/>
      <c r="C75" s="212"/>
      <c r="D75" s="212"/>
      <c r="E75" s="186"/>
      <c r="F75" s="186"/>
      <c r="G75" s="186"/>
      <c r="H75" s="186"/>
      <c r="I75" s="186"/>
      <c r="J75" s="186"/>
      <c r="K75" s="186"/>
      <c r="L75" s="186"/>
      <c r="M75" s="186"/>
      <c r="N75" s="186"/>
      <c r="O75" s="186"/>
    </row>
    <row r="76" spans="1:15" ht="20.25" customHeight="1" x14ac:dyDescent="0.35">
      <c r="A76" s="212"/>
      <c r="B76" s="212"/>
      <c r="C76" s="212"/>
      <c r="D76" s="212"/>
      <c r="E76" s="186"/>
      <c r="F76" s="186"/>
      <c r="G76" s="186"/>
      <c r="H76" s="186"/>
      <c r="I76" s="186"/>
      <c r="J76" s="186"/>
      <c r="K76" s="186"/>
      <c r="L76" s="186"/>
      <c r="M76" s="186"/>
      <c r="N76" s="186"/>
      <c r="O76" s="186"/>
    </row>
    <row r="77" spans="1:15" ht="20.25" customHeight="1" x14ac:dyDescent="0.35">
      <c r="A77" s="212"/>
      <c r="B77" s="212"/>
      <c r="C77" s="212"/>
      <c r="D77" s="212"/>
      <c r="E77" s="186"/>
      <c r="F77" s="186"/>
      <c r="G77" s="186"/>
      <c r="H77" s="186"/>
      <c r="I77" s="186"/>
      <c r="J77" s="186"/>
      <c r="K77" s="186"/>
      <c r="L77" s="186"/>
      <c r="M77" s="186"/>
      <c r="N77" s="186"/>
      <c r="O77" s="186"/>
    </row>
    <row r="78" spans="1:15" ht="20.25" customHeight="1" x14ac:dyDescent="0.35">
      <c r="A78" s="212"/>
      <c r="B78" s="212"/>
      <c r="C78" s="212"/>
      <c r="D78" s="212"/>
      <c r="E78" s="186"/>
      <c r="F78" s="186"/>
      <c r="G78" s="186"/>
      <c r="H78" s="186"/>
      <c r="I78" s="186"/>
      <c r="J78" s="186"/>
      <c r="K78" s="186"/>
      <c r="L78" s="186"/>
      <c r="M78" s="186"/>
      <c r="N78" s="186"/>
      <c r="O78" s="186"/>
    </row>
    <row r="79" spans="1:15" ht="20.25" customHeight="1" x14ac:dyDescent="0.35">
      <c r="A79" s="212"/>
      <c r="B79" s="212"/>
      <c r="C79" s="212"/>
      <c r="D79" s="212"/>
      <c r="E79" s="186"/>
      <c r="F79" s="186"/>
      <c r="G79" s="186"/>
      <c r="H79" s="186"/>
      <c r="I79" s="186"/>
      <c r="J79" s="186"/>
      <c r="K79" s="186"/>
      <c r="L79" s="186"/>
      <c r="M79" s="186"/>
      <c r="N79" s="186"/>
      <c r="O79" s="186"/>
    </row>
    <row r="80" spans="1:15" ht="20.25" customHeight="1" x14ac:dyDescent="0.35">
      <c r="A80" s="212"/>
      <c r="B80" s="212"/>
      <c r="C80" s="212"/>
      <c r="D80" s="212"/>
      <c r="E80" s="186"/>
      <c r="F80" s="186"/>
      <c r="G80" s="186"/>
      <c r="H80" s="186"/>
      <c r="I80" s="186"/>
      <c r="J80" s="186"/>
      <c r="K80" s="186"/>
      <c r="L80" s="186"/>
      <c r="M80" s="186"/>
      <c r="N80" s="186"/>
      <c r="O80" s="186"/>
    </row>
    <row r="81" spans="1:15" ht="20.25" customHeight="1" x14ac:dyDescent="0.35">
      <c r="A81" s="212"/>
      <c r="B81" s="212"/>
      <c r="C81" s="212"/>
      <c r="D81" s="212"/>
      <c r="E81" s="186"/>
      <c r="F81" s="186"/>
      <c r="G81" s="186"/>
      <c r="H81" s="186"/>
      <c r="I81" s="186"/>
      <c r="J81" s="186"/>
      <c r="K81" s="186"/>
      <c r="L81" s="186"/>
      <c r="M81" s="186"/>
      <c r="N81" s="186"/>
      <c r="O81" s="186"/>
    </row>
    <row r="82" spans="1:15" ht="20.25" customHeight="1" x14ac:dyDescent="0.35">
      <c r="A82" s="212"/>
      <c r="B82" s="212"/>
      <c r="C82" s="212"/>
      <c r="D82" s="212"/>
      <c r="E82" s="186"/>
      <c r="F82" s="186"/>
      <c r="G82" s="186"/>
      <c r="H82" s="186"/>
      <c r="I82" s="186"/>
      <c r="J82" s="186"/>
      <c r="K82" s="186"/>
      <c r="L82" s="186"/>
      <c r="M82" s="186"/>
      <c r="N82" s="186"/>
      <c r="O82" s="186"/>
    </row>
    <row r="83" spans="1:15" ht="20.25" customHeight="1" x14ac:dyDescent="0.35">
      <c r="A83" s="212"/>
      <c r="B83" s="212"/>
      <c r="C83" s="212"/>
      <c r="D83" s="212"/>
      <c r="E83" s="186"/>
      <c r="F83" s="186"/>
      <c r="G83" s="186"/>
      <c r="H83" s="186"/>
      <c r="I83" s="186"/>
      <c r="J83" s="186"/>
      <c r="K83" s="186"/>
      <c r="L83" s="186"/>
      <c r="M83" s="186"/>
      <c r="N83" s="186"/>
      <c r="O83" s="186"/>
    </row>
    <row r="84" spans="1:15" ht="20.25" customHeight="1" x14ac:dyDescent="0.35">
      <c r="A84" s="212"/>
      <c r="B84" s="212"/>
      <c r="C84" s="212"/>
      <c r="D84" s="212"/>
      <c r="E84" s="186"/>
      <c r="F84" s="186"/>
      <c r="G84" s="186"/>
      <c r="H84" s="186"/>
      <c r="I84" s="186"/>
      <c r="J84" s="186"/>
      <c r="K84" s="186"/>
      <c r="L84" s="186"/>
      <c r="M84" s="186"/>
      <c r="N84" s="186"/>
      <c r="O84" s="186"/>
    </row>
    <row r="85" spans="1:15" ht="20.25" customHeight="1" x14ac:dyDescent="0.35">
      <c r="A85" s="212"/>
      <c r="B85" s="212"/>
      <c r="C85" s="212"/>
      <c r="D85" s="212"/>
      <c r="E85" s="186"/>
      <c r="F85" s="186"/>
      <c r="G85" s="186"/>
      <c r="H85" s="186"/>
      <c r="I85" s="186"/>
      <c r="J85" s="186"/>
      <c r="K85" s="186"/>
      <c r="L85" s="186"/>
      <c r="M85" s="186"/>
      <c r="N85" s="186"/>
      <c r="O85" s="186"/>
    </row>
    <row r="86" spans="1:15" ht="20.25" customHeight="1" x14ac:dyDescent="0.35">
      <c r="A86" s="212"/>
      <c r="B86" s="212"/>
      <c r="C86" s="212"/>
      <c r="D86" s="212"/>
      <c r="E86" s="186"/>
      <c r="F86" s="186"/>
      <c r="G86" s="186"/>
      <c r="H86" s="186"/>
      <c r="I86" s="186"/>
      <c r="J86" s="186"/>
      <c r="K86" s="186"/>
      <c r="L86" s="186"/>
      <c r="M86" s="186"/>
      <c r="N86" s="186"/>
      <c r="O86" s="186"/>
    </row>
    <row r="87" spans="1:15" ht="20.25" customHeight="1" x14ac:dyDescent="0.35">
      <c r="A87" s="212"/>
      <c r="B87" s="212"/>
      <c r="C87" s="212"/>
      <c r="D87" s="212"/>
      <c r="E87" s="186"/>
      <c r="F87" s="186"/>
      <c r="G87" s="186"/>
      <c r="H87" s="186"/>
      <c r="I87" s="186"/>
      <c r="J87" s="186"/>
      <c r="K87" s="186"/>
      <c r="L87" s="186"/>
      <c r="M87" s="186"/>
      <c r="N87" s="186"/>
      <c r="O87" s="186"/>
    </row>
    <row r="88" spans="1:15" ht="20.25" customHeight="1" x14ac:dyDescent="0.35">
      <c r="A88" s="212"/>
      <c r="B88" s="212"/>
      <c r="C88" s="212"/>
      <c r="D88" s="212"/>
      <c r="E88" s="186"/>
      <c r="F88" s="186"/>
      <c r="G88" s="186"/>
      <c r="H88" s="186"/>
      <c r="I88" s="186"/>
      <c r="J88" s="186"/>
      <c r="K88" s="186"/>
      <c r="L88" s="186"/>
      <c r="M88" s="186"/>
      <c r="N88" s="186"/>
      <c r="O88" s="186"/>
    </row>
    <row r="89" spans="1:15" ht="20.25" customHeight="1" x14ac:dyDescent="0.35">
      <c r="A89" s="212"/>
      <c r="B89" s="212"/>
      <c r="C89" s="212"/>
      <c r="D89" s="212"/>
      <c r="E89" s="186"/>
      <c r="F89" s="186"/>
      <c r="G89" s="186"/>
      <c r="H89" s="186"/>
      <c r="I89" s="186"/>
      <c r="J89" s="186"/>
      <c r="K89" s="186"/>
      <c r="L89" s="186"/>
      <c r="M89" s="186"/>
      <c r="N89" s="186"/>
      <c r="O89" s="186"/>
    </row>
    <row r="90" spans="1:15" ht="20.25" customHeight="1" x14ac:dyDescent="0.35">
      <c r="A90" s="212"/>
      <c r="B90" s="212"/>
      <c r="C90" s="212"/>
      <c r="D90" s="212"/>
      <c r="E90" s="186"/>
      <c r="F90" s="186"/>
      <c r="G90" s="186"/>
      <c r="H90" s="186"/>
      <c r="I90" s="186"/>
      <c r="J90" s="186"/>
      <c r="K90" s="186"/>
      <c r="L90" s="186"/>
      <c r="M90" s="186"/>
      <c r="N90" s="186"/>
      <c r="O90" s="186"/>
    </row>
    <row r="91" spans="1:15" ht="20.25" customHeight="1" x14ac:dyDescent="0.35">
      <c r="A91" s="212"/>
      <c r="B91" s="212"/>
      <c r="C91" s="212"/>
      <c r="D91" s="212"/>
      <c r="E91" s="186"/>
      <c r="F91" s="186"/>
      <c r="G91" s="186"/>
      <c r="H91" s="186"/>
      <c r="I91" s="186"/>
      <c r="J91" s="186"/>
      <c r="K91" s="186"/>
      <c r="L91" s="186"/>
      <c r="M91" s="186"/>
      <c r="N91" s="186"/>
      <c r="O91" s="186"/>
    </row>
    <row r="92" spans="1:15" ht="20.25" customHeight="1" x14ac:dyDescent="0.35">
      <c r="A92" s="212"/>
      <c r="B92" s="212"/>
      <c r="C92" s="212"/>
      <c r="D92" s="212"/>
      <c r="E92" s="186"/>
      <c r="F92" s="186"/>
      <c r="G92" s="186"/>
      <c r="H92" s="186"/>
      <c r="I92" s="186"/>
      <c r="J92" s="186"/>
      <c r="K92" s="186"/>
      <c r="L92" s="186"/>
      <c r="M92" s="186"/>
      <c r="N92" s="186"/>
      <c r="O92" s="186"/>
    </row>
    <row r="93" spans="1:15" ht="20.25" customHeight="1" x14ac:dyDescent="0.35">
      <c r="A93" s="212"/>
      <c r="B93" s="212"/>
      <c r="C93" s="212"/>
      <c r="D93" s="212"/>
      <c r="E93" s="186"/>
      <c r="F93" s="186"/>
      <c r="G93" s="186"/>
      <c r="H93" s="186"/>
      <c r="I93" s="186"/>
      <c r="J93" s="186"/>
      <c r="K93" s="186"/>
      <c r="L93" s="186"/>
      <c r="M93" s="186"/>
      <c r="N93" s="186"/>
      <c r="O93" s="186"/>
    </row>
    <row r="94" spans="1:15" ht="20.25" customHeight="1" x14ac:dyDescent="0.35">
      <c r="A94" s="212"/>
      <c r="B94" s="212"/>
      <c r="C94" s="212"/>
      <c r="D94" s="212"/>
      <c r="E94" s="186"/>
      <c r="F94" s="186"/>
      <c r="G94" s="186"/>
      <c r="H94" s="186"/>
      <c r="I94" s="186"/>
      <c r="J94" s="186"/>
      <c r="K94" s="186"/>
      <c r="L94" s="186"/>
      <c r="M94" s="186"/>
      <c r="N94" s="186"/>
      <c r="O94" s="186"/>
    </row>
    <row r="95" spans="1:15" ht="20.25" customHeight="1" x14ac:dyDescent="0.35">
      <c r="A95" s="212"/>
      <c r="B95" s="212"/>
      <c r="C95" s="212"/>
      <c r="D95" s="212"/>
      <c r="E95" s="186"/>
      <c r="F95" s="186"/>
      <c r="G95" s="186"/>
      <c r="H95" s="186"/>
      <c r="I95" s="186"/>
      <c r="J95" s="186"/>
      <c r="K95" s="186"/>
      <c r="L95" s="186"/>
      <c r="M95" s="186"/>
      <c r="N95" s="186"/>
      <c r="O95" s="186"/>
    </row>
    <row r="96" spans="1:15" ht="20.25" customHeight="1" x14ac:dyDescent="0.35">
      <c r="A96" s="212"/>
      <c r="B96" s="212"/>
      <c r="C96" s="212"/>
      <c r="D96" s="212"/>
      <c r="E96" s="186"/>
      <c r="F96" s="186"/>
      <c r="G96" s="186"/>
      <c r="H96" s="186"/>
      <c r="I96" s="186"/>
      <c r="J96" s="186"/>
      <c r="K96" s="186"/>
      <c r="L96" s="186"/>
      <c r="M96" s="186"/>
      <c r="N96" s="186"/>
      <c r="O96" s="186"/>
    </row>
    <row r="97" spans="1:15" ht="20.25" customHeight="1" x14ac:dyDescent="0.35">
      <c r="A97" s="212"/>
      <c r="B97" s="212"/>
      <c r="C97" s="212"/>
      <c r="D97" s="212"/>
      <c r="E97" s="186"/>
      <c r="F97" s="186"/>
      <c r="G97" s="186"/>
      <c r="H97" s="186"/>
      <c r="I97" s="186"/>
      <c r="J97" s="186"/>
      <c r="K97" s="186"/>
      <c r="L97" s="186"/>
      <c r="M97" s="186"/>
      <c r="N97" s="186"/>
      <c r="O97" s="186"/>
    </row>
    <row r="98" spans="1:15" ht="20.25" customHeight="1" x14ac:dyDescent="0.35">
      <c r="A98" s="212"/>
      <c r="B98" s="212"/>
      <c r="C98" s="212"/>
      <c r="D98" s="212"/>
      <c r="E98" s="186"/>
      <c r="F98" s="186"/>
      <c r="G98" s="186"/>
      <c r="H98" s="186"/>
      <c r="I98" s="186"/>
      <c r="J98" s="186"/>
      <c r="K98" s="186"/>
      <c r="L98" s="186"/>
      <c r="M98" s="186"/>
      <c r="N98" s="186"/>
      <c r="O98" s="186"/>
    </row>
    <row r="99" spans="1:15" ht="20.25" customHeight="1" x14ac:dyDescent="0.35">
      <c r="A99" s="212"/>
      <c r="B99" s="212"/>
      <c r="C99" s="212"/>
      <c r="D99" s="212"/>
      <c r="E99" s="186"/>
      <c r="F99" s="186"/>
      <c r="G99" s="186"/>
      <c r="H99" s="186"/>
      <c r="I99" s="186"/>
      <c r="J99" s="186"/>
      <c r="K99" s="186"/>
      <c r="L99" s="186"/>
      <c r="M99" s="186"/>
      <c r="N99" s="186"/>
      <c r="O99" s="186"/>
    </row>
    <row r="100" spans="1:15" ht="20.25" customHeight="1" x14ac:dyDescent="0.35">
      <c r="A100" s="212"/>
      <c r="B100" s="212"/>
      <c r="C100" s="212"/>
      <c r="D100" s="212"/>
      <c r="E100" s="186"/>
      <c r="F100" s="186"/>
      <c r="G100" s="186"/>
      <c r="H100" s="186"/>
      <c r="I100" s="186"/>
      <c r="J100" s="186"/>
      <c r="K100" s="186"/>
      <c r="L100" s="186"/>
      <c r="M100" s="186"/>
      <c r="N100" s="186"/>
      <c r="O100" s="186"/>
    </row>
  </sheetData>
  <autoFilter ref="A4:K45" xr:uid="{00000000-0009-0000-0000-000004000000}"/>
  <pageMargins left="0.7" right="0.7" top="0.75" bottom="0.75"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A1200-93D0-4D9A-A921-865174363E1C}">
  <sheetPr>
    <tabColor rgb="FF92D050"/>
  </sheetPr>
  <dimension ref="A2:J10"/>
  <sheetViews>
    <sheetView zoomScale="72" workbookViewId="0">
      <selection activeCell="H6" sqref="H6"/>
    </sheetView>
  </sheetViews>
  <sheetFormatPr defaultColWidth="8.81640625" defaultRowHeight="20" x14ac:dyDescent="0.85"/>
  <cols>
    <col min="1" max="1" width="5.1796875" style="147" bestFit="1" customWidth="1"/>
    <col min="2" max="2" width="51.36328125" style="147" customWidth="1"/>
    <col min="3" max="6" width="8.81640625" style="147"/>
    <col min="7" max="7" width="11.90625" style="147" customWidth="1"/>
    <col min="8" max="8" width="11.54296875" style="147" customWidth="1"/>
    <col min="9" max="9" width="13.54296875" style="147" customWidth="1"/>
    <col min="10" max="10" width="13.6328125" style="147" customWidth="1"/>
    <col min="11" max="11" width="11.90625" style="147" bestFit="1" customWidth="1"/>
    <col min="12" max="256" width="8.81640625" style="147"/>
    <col min="257" max="257" width="5.1796875" style="147" bestFit="1" customWidth="1"/>
    <col min="258" max="258" width="51.36328125" style="147" customWidth="1"/>
    <col min="259" max="262" width="8.81640625" style="147"/>
    <col min="263" max="263" width="11.90625" style="147" customWidth="1"/>
    <col min="264" max="264" width="11.54296875" style="147" customWidth="1"/>
    <col min="265" max="265" width="13.54296875" style="147" customWidth="1"/>
    <col min="266" max="266" width="13.6328125" style="147" customWidth="1"/>
    <col min="267" max="267" width="11.90625" style="147" bestFit="1" customWidth="1"/>
    <col min="268" max="512" width="8.81640625" style="147"/>
    <col min="513" max="513" width="5.1796875" style="147" bestFit="1" customWidth="1"/>
    <col min="514" max="514" width="51.36328125" style="147" customWidth="1"/>
    <col min="515" max="518" width="8.81640625" style="147"/>
    <col min="519" max="519" width="11.90625" style="147" customWidth="1"/>
    <col min="520" max="520" width="11.54296875" style="147" customWidth="1"/>
    <col min="521" max="521" width="13.54296875" style="147" customWidth="1"/>
    <col min="522" max="522" width="13.6328125" style="147" customWidth="1"/>
    <col min="523" max="523" width="11.90625" style="147" bestFit="1" customWidth="1"/>
    <col min="524" max="768" width="8.81640625" style="147"/>
    <col min="769" max="769" width="5.1796875" style="147" bestFit="1" customWidth="1"/>
    <col min="770" max="770" width="51.36328125" style="147" customWidth="1"/>
    <col min="771" max="774" width="8.81640625" style="147"/>
    <col min="775" max="775" width="11.90625" style="147" customWidth="1"/>
    <col min="776" max="776" width="11.54296875" style="147" customWidth="1"/>
    <col min="777" max="777" width="13.54296875" style="147" customWidth="1"/>
    <col min="778" max="778" width="13.6328125" style="147" customWidth="1"/>
    <col min="779" max="779" width="11.90625" style="147" bestFit="1" customWidth="1"/>
    <col min="780" max="1024" width="8.81640625" style="147"/>
    <col min="1025" max="1025" width="5.1796875" style="147" bestFit="1" customWidth="1"/>
    <col min="1026" max="1026" width="51.36328125" style="147" customWidth="1"/>
    <col min="1027" max="1030" width="8.81640625" style="147"/>
    <col min="1031" max="1031" width="11.90625" style="147" customWidth="1"/>
    <col min="1032" max="1032" width="11.54296875" style="147" customWidth="1"/>
    <col min="1033" max="1033" width="13.54296875" style="147" customWidth="1"/>
    <col min="1034" max="1034" width="13.6328125" style="147" customWidth="1"/>
    <col min="1035" max="1035" width="11.90625" style="147" bestFit="1" customWidth="1"/>
    <col min="1036" max="1280" width="8.81640625" style="147"/>
    <col min="1281" max="1281" width="5.1796875" style="147" bestFit="1" customWidth="1"/>
    <col min="1282" max="1282" width="51.36328125" style="147" customWidth="1"/>
    <col min="1283" max="1286" width="8.81640625" style="147"/>
    <col min="1287" max="1287" width="11.90625" style="147" customWidth="1"/>
    <col min="1288" max="1288" width="11.54296875" style="147" customWidth="1"/>
    <col min="1289" max="1289" width="13.54296875" style="147" customWidth="1"/>
    <col min="1290" max="1290" width="13.6328125" style="147" customWidth="1"/>
    <col min="1291" max="1291" width="11.90625" style="147" bestFit="1" customWidth="1"/>
    <col min="1292" max="1536" width="8.81640625" style="147"/>
    <col min="1537" max="1537" width="5.1796875" style="147" bestFit="1" customWidth="1"/>
    <col min="1538" max="1538" width="51.36328125" style="147" customWidth="1"/>
    <col min="1539" max="1542" width="8.81640625" style="147"/>
    <col min="1543" max="1543" width="11.90625" style="147" customWidth="1"/>
    <col min="1544" max="1544" width="11.54296875" style="147" customWidth="1"/>
    <col min="1545" max="1545" width="13.54296875" style="147" customWidth="1"/>
    <col min="1546" max="1546" width="13.6328125" style="147" customWidth="1"/>
    <col min="1547" max="1547" width="11.90625" style="147" bestFit="1" customWidth="1"/>
    <col min="1548" max="1792" width="8.81640625" style="147"/>
    <col min="1793" max="1793" width="5.1796875" style="147" bestFit="1" customWidth="1"/>
    <col min="1794" max="1794" width="51.36328125" style="147" customWidth="1"/>
    <col min="1795" max="1798" width="8.81640625" style="147"/>
    <col min="1799" max="1799" width="11.90625" style="147" customWidth="1"/>
    <col min="1800" max="1800" width="11.54296875" style="147" customWidth="1"/>
    <col min="1801" max="1801" width="13.54296875" style="147" customWidth="1"/>
    <col min="1802" max="1802" width="13.6328125" style="147" customWidth="1"/>
    <col min="1803" max="1803" width="11.90625" style="147" bestFit="1" customWidth="1"/>
    <col min="1804" max="2048" width="8.81640625" style="147"/>
    <col min="2049" max="2049" width="5.1796875" style="147" bestFit="1" customWidth="1"/>
    <col min="2050" max="2050" width="51.36328125" style="147" customWidth="1"/>
    <col min="2051" max="2054" width="8.81640625" style="147"/>
    <col min="2055" max="2055" width="11.90625" style="147" customWidth="1"/>
    <col min="2056" max="2056" width="11.54296875" style="147" customWidth="1"/>
    <col min="2057" max="2057" width="13.54296875" style="147" customWidth="1"/>
    <col min="2058" max="2058" width="13.6328125" style="147" customWidth="1"/>
    <col min="2059" max="2059" width="11.90625" style="147" bestFit="1" customWidth="1"/>
    <col min="2060" max="2304" width="8.81640625" style="147"/>
    <col min="2305" max="2305" width="5.1796875" style="147" bestFit="1" customWidth="1"/>
    <col min="2306" max="2306" width="51.36328125" style="147" customWidth="1"/>
    <col min="2307" max="2310" width="8.81640625" style="147"/>
    <col min="2311" max="2311" width="11.90625" style="147" customWidth="1"/>
    <col min="2312" max="2312" width="11.54296875" style="147" customWidth="1"/>
    <col min="2313" max="2313" width="13.54296875" style="147" customWidth="1"/>
    <col min="2314" max="2314" width="13.6328125" style="147" customWidth="1"/>
    <col min="2315" max="2315" width="11.90625" style="147" bestFit="1" customWidth="1"/>
    <col min="2316" max="2560" width="8.81640625" style="147"/>
    <col min="2561" max="2561" width="5.1796875" style="147" bestFit="1" customWidth="1"/>
    <col min="2562" max="2562" width="51.36328125" style="147" customWidth="1"/>
    <col min="2563" max="2566" width="8.81640625" style="147"/>
    <col min="2567" max="2567" width="11.90625" style="147" customWidth="1"/>
    <col min="2568" max="2568" width="11.54296875" style="147" customWidth="1"/>
    <col min="2569" max="2569" width="13.54296875" style="147" customWidth="1"/>
    <col min="2570" max="2570" width="13.6328125" style="147" customWidth="1"/>
    <col min="2571" max="2571" width="11.90625" style="147" bestFit="1" customWidth="1"/>
    <col min="2572" max="2816" width="8.81640625" style="147"/>
    <col min="2817" max="2817" width="5.1796875" style="147" bestFit="1" customWidth="1"/>
    <col min="2818" max="2818" width="51.36328125" style="147" customWidth="1"/>
    <col min="2819" max="2822" width="8.81640625" style="147"/>
    <col min="2823" max="2823" width="11.90625" style="147" customWidth="1"/>
    <col min="2824" max="2824" width="11.54296875" style="147" customWidth="1"/>
    <col min="2825" max="2825" width="13.54296875" style="147" customWidth="1"/>
    <col min="2826" max="2826" width="13.6328125" style="147" customWidth="1"/>
    <col min="2827" max="2827" width="11.90625" style="147" bestFit="1" customWidth="1"/>
    <col min="2828" max="3072" width="8.81640625" style="147"/>
    <col min="3073" max="3073" width="5.1796875" style="147" bestFit="1" customWidth="1"/>
    <col min="3074" max="3074" width="51.36328125" style="147" customWidth="1"/>
    <col min="3075" max="3078" width="8.81640625" style="147"/>
    <col min="3079" max="3079" width="11.90625" style="147" customWidth="1"/>
    <col min="3080" max="3080" width="11.54296875" style="147" customWidth="1"/>
    <col min="3081" max="3081" width="13.54296875" style="147" customWidth="1"/>
    <col min="3082" max="3082" width="13.6328125" style="147" customWidth="1"/>
    <col min="3083" max="3083" width="11.90625" style="147" bestFit="1" customWidth="1"/>
    <col min="3084" max="3328" width="8.81640625" style="147"/>
    <col min="3329" max="3329" width="5.1796875" style="147" bestFit="1" customWidth="1"/>
    <col min="3330" max="3330" width="51.36328125" style="147" customWidth="1"/>
    <col min="3331" max="3334" width="8.81640625" style="147"/>
    <col min="3335" max="3335" width="11.90625" style="147" customWidth="1"/>
    <col min="3336" max="3336" width="11.54296875" style="147" customWidth="1"/>
    <col min="3337" max="3337" width="13.54296875" style="147" customWidth="1"/>
    <col min="3338" max="3338" width="13.6328125" style="147" customWidth="1"/>
    <col min="3339" max="3339" width="11.90625" style="147" bestFit="1" customWidth="1"/>
    <col min="3340" max="3584" width="8.81640625" style="147"/>
    <col min="3585" max="3585" width="5.1796875" style="147" bestFit="1" customWidth="1"/>
    <col min="3586" max="3586" width="51.36328125" style="147" customWidth="1"/>
    <col min="3587" max="3590" width="8.81640625" style="147"/>
    <col min="3591" max="3591" width="11.90625" style="147" customWidth="1"/>
    <col min="3592" max="3592" width="11.54296875" style="147" customWidth="1"/>
    <col min="3593" max="3593" width="13.54296875" style="147" customWidth="1"/>
    <col min="3594" max="3594" width="13.6328125" style="147" customWidth="1"/>
    <col min="3595" max="3595" width="11.90625" style="147" bestFit="1" customWidth="1"/>
    <col min="3596" max="3840" width="8.81640625" style="147"/>
    <col min="3841" max="3841" width="5.1796875" style="147" bestFit="1" customWidth="1"/>
    <col min="3842" max="3842" width="51.36328125" style="147" customWidth="1"/>
    <col min="3843" max="3846" width="8.81640625" style="147"/>
    <col min="3847" max="3847" width="11.90625" style="147" customWidth="1"/>
    <col min="3848" max="3848" width="11.54296875" style="147" customWidth="1"/>
    <col min="3849" max="3849" width="13.54296875" style="147" customWidth="1"/>
    <col min="3850" max="3850" width="13.6328125" style="147" customWidth="1"/>
    <col min="3851" max="3851" width="11.90625" style="147" bestFit="1" customWidth="1"/>
    <col min="3852" max="4096" width="8.81640625" style="147"/>
    <col min="4097" max="4097" width="5.1796875" style="147" bestFit="1" customWidth="1"/>
    <col min="4098" max="4098" width="51.36328125" style="147" customWidth="1"/>
    <col min="4099" max="4102" width="8.81640625" style="147"/>
    <col min="4103" max="4103" width="11.90625" style="147" customWidth="1"/>
    <col min="4104" max="4104" width="11.54296875" style="147" customWidth="1"/>
    <col min="4105" max="4105" width="13.54296875" style="147" customWidth="1"/>
    <col min="4106" max="4106" width="13.6328125" style="147" customWidth="1"/>
    <col min="4107" max="4107" width="11.90625" style="147" bestFit="1" customWidth="1"/>
    <col min="4108" max="4352" width="8.81640625" style="147"/>
    <col min="4353" max="4353" width="5.1796875" style="147" bestFit="1" customWidth="1"/>
    <col min="4354" max="4354" width="51.36328125" style="147" customWidth="1"/>
    <col min="4355" max="4358" width="8.81640625" style="147"/>
    <col min="4359" max="4359" width="11.90625" style="147" customWidth="1"/>
    <col min="4360" max="4360" width="11.54296875" style="147" customWidth="1"/>
    <col min="4361" max="4361" width="13.54296875" style="147" customWidth="1"/>
    <col min="4362" max="4362" width="13.6328125" style="147" customWidth="1"/>
    <col min="4363" max="4363" width="11.90625" style="147" bestFit="1" customWidth="1"/>
    <col min="4364" max="4608" width="8.81640625" style="147"/>
    <col min="4609" max="4609" width="5.1796875" style="147" bestFit="1" customWidth="1"/>
    <col min="4610" max="4610" width="51.36328125" style="147" customWidth="1"/>
    <col min="4611" max="4614" width="8.81640625" style="147"/>
    <col min="4615" max="4615" width="11.90625" style="147" customWidth="1"/>
    <col min="4616" max="4616" width="11.54296875" style="147" customWidth="1"/>
    <col min="4617" max="4617" width="13.54296875" style="147" customWidth="1"/>
    <col min="4618" max="4618" width="13.6328125" style="147" customWidth="1"/>
    <col min="4619" max="4619" width="11.90625" style="147" bestFit="1" customWidth="1"/>
    <col min="4620" max="4864" width="8.81640625" style="147"/>
    <col min="4865" max="4865" width="5.1796875" style="147" bestFit="1" customWidth="1"/>
    <col min="4866" max="4866" width="51.36328125" style="147" customWidth="1"/>
    <col min="4867" max="4870" width="8.81640625" style="147"/>
    <col min="4871" max="4871" width="11.90625" style="147" customWidth="1"/>
    <col min="4872" max="4872" width="11.54296875" style="147" customWidth="1"/>
    <col min="4873" max="4873" width="13.54296875" style="147" customWidth="1"/>
    <col min="4874" max="4874" width="13.6328125" style="147" customWidth="1"/>
    <col min="4875" max="4875" width="11.90625" style="147" bestFit="1" customWidth="1"/>
    <col min="4876" max="5120" width="8.81640625" style="147"/>
    <col min="5121" max="5121" width="5.1796875" style="147" bestFit="1" customWidth="1"/>
    <col min="5122" max="5122" width="51.36328125" style="147" customWidth="1"/>
    <col min="5123" max="5126" width="8.81640625" style="147"/>
    <col min="5127" max="5127" width="11.90625" style="147" customWidth="1"/>
    <col min="5128" max="5128" width="11.54296875" style="147" customWidth="1"/>
    <col min="5129" max="5129" width="13.54296875" style="147" customWidth="1"/>
    <col min="5130" max="5130" width="13.6328125" style="147" customWidth="1"/>
    <col min="5131" max="5131" width="11.90625" style="147" bestFit="1" customWidth="1"/>
    <col min="5132" max="5376" width="8.81640625" style="147"/>
    <col min="5377" max="5377" width="5.1796875" style="147" bestFit="1" customWidth="1"/>
    <col min="5378" max="5378" width="51.36328125" style="147" customWidth="1"/>
    <col min="5379" max="5382" width="8.81640625" style="147"/>
    <col min="5383" max="5383" width="11.90625" style="147" customWidth="1"/>
    <col min="5384" max="5384" width="11.54296875" style="147" customWidth="1"/>
    <col min="5385" max="5385" width="13.54296875" style="147" customWidth="1"/>
    <col min="5386" max="5386" width="13.6328125" style="147" customWidth="1"/>
    <col min="5387" max="5387" width="11.90625" style="147" bestFit="1" customWidth="1"/>
    <col min="5388" max="5632" width="8.81640625" style="147"/>
    <col min="5633" max="5633" width="5.1796875" style="147" bestFit="1" customWidth="1"/>
    <col min="5634" max="5634" width="51.36328125" style="147" customWidth="1"/>
    <col min="5635" max="5638" width="8.81640625" style="147"/>
    <col min="5639" max="5639" width="11.90625" style="147" customWidth="1"/>
    <col min="5640" max="5640" width="11.54296875" style="147" customWidth="1"/>
    <col min="5641" max="5641" width="13.54296875" style="147" customWidth="1"/>
    <col min="5642" max="5642" width="13.6328125" style="147" customWidth="1"/>
    <col min="5643" max="5643" width="11.90625" style="147" bestFit="1" customWidth="1"/>
    <col min="5644" max="5888" width="8.81640625" style="147"/>
    <col min="5889" max="5889" width="5.1796875" style="147" bestFit="1" customWidth="1"/>
    <col min="5890" max="5890" width="51.36328125" style="147" customWidth="1"/>
    <col min="5891" max="5894" width="8.81640625" style="147"/>
    <col min="5895" max="5895" width="11.90625" style="147" customWidth="1"/>
    <col min="5896" max="5896" width="11.54296875" style="147" customWidth="1"/>
    <col min="5897" max="5897" width="13.54296875" style="147" customWidth="1"/>
    <col min="5898" max="5898" width="13.6328125" style="147" customWidth="1"/>
    <col min="5899" max="5899" width="11.90625" style="147" bestFit="1" customWidth="1"/>
    <col min="5900" max="6144" width="8.81640625" style="147"/>
    <col min="6145" max="6145" width="5.1796875" style="147" bestFit="1" customWidth="1"/>
    <col min="6146" max="6146" width="51.36328125" style="147" customWidth="1"/>
    <col min="6147" max="6150" width="8.81640625" style="147"/>
    <col min="6151" max="6151" width="11.90625" style="147" customWidth="1"/>
    <col min="6152" max="6152" width="11.54296875" style="147" customWidth="1"/>
    <col min="6153" max="6153" width="13.54296875" style="147" customWidth="1"/>
    <col min="6154" max="6154" width="13.6328125" style="147" customWidth="1"/>
    <col min="6155" max="6155" width="11.90625" style="147" bestFit="1" customWidth="1"/>
    <col min="6156" max="6400" width="8.81640625" style="147"/>
    <col min="6401" max="6401" width="5.1796875" style="147" bestFit="1" customWidth="1"/>
    <col min="6402" max="6402" width="51.36328125" style="147" customWidth="1"/>
    <col min="6403" max="6406" width="8.81640625" style="147"/>
    <col min="6407" max="6407" width="11.90625" style="147" customWidth="1"/>
    <col min="6408" max="6408" width="11.54296875" style="147" customWidth="1"/>
    <col min="6409" max="6409" width="13.54296875" style="147" customWidth="1"/>
    <col min="6410" max="6410" width="13.6328125" style="147" customWidth="1"/>
    <col min="6411" max="6411" width="11.90625" style="147" bestFit="1" customWidth="1"/>
    <col min="6412" max="6656" width="8.81640625" style="147"/>
    <col min="6657" max="6657" width="5.1796875" style="147" bestFit="1" customWidth="1"/>
    <col min="6658" max="6658" width="51.36328125" style="147" customWidth="1"/>
    <col min="6659" max="6662" width="8.81640625" style="147"/>
    <col min="6663" max="6663" width="11.90625" style="147" customWidth="1"/>
    <col min="6664" max="6664" width="11.54296875" style="147" customWidth="1"/>
    <col min="6665" max="6665" width="13.54296875" style="147" customWidth="1"/>
    <col min="6666" max="6666" width="13.6328125" style="147" customWidth="1"/>
    <col min="6667" max="6667" width="11.90625" style="147" bestFit="1" customWidth="1"/>
    <col min="6668" max="6912" width="8.81640625" style="147"/>
    <col min="6913" max="6913" width="5.1796875" style="147" bestFit="1" customWidth="1"/>
    <col min="6914" max="6914" width="51.36328125" style="147" customWidth="1"/>
    <col min="6915" max="6918" width="8.81640625" style="147"/>
    <col min="6919" max="6919" width="11.90625" style="147" customWidth="1"/>
    <col min="6920" max="6920" width="11.54296875" style="147" customWidth="1"/>
    <col min="6921" max="6921" width="13.54296875" style="147" customWidth="1"/>
    <col min="6922" max="6922" width="13.6328125" style="147" customWidth="1"/>
    <col min="6923" max="6923" width="11.90625" style="147" bestFit="1" customWidth="1"/>
    <col min="6924" max="7168" width="8.81640625" style="147"/>
    <col min="7169" max="7169" width="5.1796875" style="147" bestFit="1" customWidth="1"/>
    <col min="7170" max="7170" width="51.36328125" style="147" customWidth="1"/>
    <col min="7171" max="7174" width="8.81640625" style="147"/>
    <col min="7175" max="7175" width="11.90625" style="147" customWidth="1"/>
    <col min="7176" max="7176" width="11.54296875" style="147" customWidth="1"/>
    <col min="7177" max="7177" width="13.54296875" style="147" customWidth="1"/>
    <col min="7178" max="7178" width="13.6328125" style="147" customWidth="1"/>
    <col min="7179" max="7179" width="11.90625" style="147" bestFit="1" customWidth="1"/>
    <col min="7180" max="7424" width="8.81640625" style="147"/>
    <col min="7425" max="7425" width="5.1796875" style="147" bestFit="1" customWidth="1"/>
    <col min="7426" max="7426" width="51.36328125" style="147" customWidth="1"/>
    <col min="7427" max="7430" width="8.81640625" style="147"/>
    <col min="7431" max="7431" width="11.90625" style="147" customWidth="1"/>
    <col min="7432" max="7432" width="11.54296875" style="147" customWidth="1"/>
    <col min="7433" max="7433" width="13.54296875" style="147" customWidth="1"/>
    <col min="7434" max="7434" width="13.6328125" style="147" customWidth="1"/>
    <col min="7435" max="7435" width="11.90625" style="147" bestFit="1" customWidth="1"/>
    <col min="7436" max="7680" width="8.81640625" style="147"/>
    <col min="7681" max="7681" width="5.1796875" style="147" bestFit="1" customWidth="1"/>
    <col min="7682" max="7682" width="51.36328125" style="147" customWidth="1"/>
    <col min="7683" max="7686" width="8.81640625" style="147"/>
    <col min="7687" max="7687" width="11.90625" style="147" customWidth="1"/>
    <col min="7688" max="7688" width="11.54296875" style="147" customWidth="1"/>
    <col min="7689" max="7689" width="13.54296875" style="147" customWidth="1"/>
    <col min="7690" max="7690" width="13.6328125" style="147" customWidth="1"/>
    <col min="7691" max="7691" width="11.90625" style="147" bestFit="1" customWidth="1"/>
    <col min="7692" max="7936" width="8.81640625" style="147"/>
    <col min="7937" max="7937" width="5.1796875" style="147" bestFit="1" customWidth="1"/>
    <col min="7938" max="7938" width="51.36328125" style="147" customWidth="1"/>
    <col min="7939" max="7942" width="8.81640625" style="147"/>
    <col min="7943" max="7943" width="11.90625" style="147" customWidth="1"/>
    <col min="7944" max="7944" width="11.54296875" style="147" customWidth="1"/>
    <col min="7945" max="7945" width="13.54296875" style="147" customWidth="1"/>
    <col min="7946" max="7946" width="13.6328125" style="147" customWidth="1"/>
    <col min="7947" max="7947" width="11.90625" style="147" bestFit="1" customWidth="1"/>
    <col min="7948" max="8192" width="8.81640625" style="147"/>
    <col min="8193" max="8193" width="5.1796875" style="147" bestFit="1" customWidth="1"/>
    <col min="8194" max="8194" width="51.36328125" style="147" customWidth="1"/>
    <col min="8195" max="8198" width="8.81640625" style="147"/>
    <col min="8199" max="8199" width="11.90625" style="147" customWidth="1"/>
    <col min="8200" max="8200" width="11.54296875" style="147" customWidth="1"/>
    <col min="8201" max="8201" width="13.54296875" style="147" customWidth="1"/>
    <col min="8202" max="8202" width="13.6328125" style="147" customWidth="1"/>
    <col min="8203" max="8203" width="11.90625" style="147" bestFit="1" customWidth="1"/>
    <col min="8204" max="8448" width="8.81640625" style="147"/>
    <col min="8449" max="8449" width="5.1796875" style="147" bestFit="1" customWidth="1"/>
    <col min="8450" max="8450" width="51.36328125" style="147" customWidth="1"/>
    <col min="8451" max="8454" width="8.81640625" style="147"/>
    <col min="8455" max="8455" width="11.90625" style="147" customWidth="1"/>
    <col min="8456" max="8456" width="11.54296875" style="147" customWidth="1"/>
    <col min="8457" max="8457" width="13.54296875" style="147" customWidth="1"/>
    <col min="8458" max="8458" width="13.6328125" style="147" customWidth="1"/>
    <col min="8459" max="8459" width="11.90625" style="147" bestFit="1" customWidth="1"/>
    <col min="8460" max="8704" width="8.81640625" style="147"/>
    <col min="8705" max="8705" width="5.1796875" style="147" bestFit="1" customWidth="1"/>
    <col min="8706" max="8706" width="51.36328125" style="147" customWidth="1"/>
    <col min="8707" max="8710" width="8.81640625" style="147"/>
    <col min="8711" max="8711" width="11.90625" style="147" customWidth="1"/>
    <col min="8712" max="8712" width="11.54296875" style="147" customWidth="1"/>
    <col min="8713" max="8713" width="13.54296875" style="147" customWidth="1"/>
    <col min="8714" max="8714" width="13.6328125" style="147" customWidth="1"/>
    <col min="8715" max="8715" width="11.90625" style="147" bestFit="1" customWidth="1"/>
    <col min="8716" max="8960" width="8.81640625" style="147"/>
    <col min="8961" max="8961" width="5.1796875" style="147" bestFit="1" customWidth="1"/>
    <col min="8962" max="8962" width="51.36328125" style="147" customWidth="1"/>
    <col min="8963" max="8966" width="8.81640625" style="147"/>
    <col min="8967" max="8967" width="11.90625" style="147" customWidth="1"/>
    <col min="8968" max="8968" width="11.54296875" style="147" customWidth="1"/>
    <col min="8969" max="8969" width="13.54296875" style="147" customWidth="1"/>
    <col min="8970" max="8970" width="13.6328125" style="147" customWidth="1"/>
    <col min="8971" max="8971" width="11.90625" style="147" bestFit="1" customWidth="1"/>
    <col min="8972" max="9216" width="8.81640625" style="147"/>
    <col min="9217" max="9217" width="5.1796875" style="147" bestFit="1" customWidth="1"/>
    <col min="9218" max="9218" width="51.36328125" style="147" customWidth="1"/>
    <col min="9219" max="9222" width="8.81640625" style="147"/>
    <col min="9223" max="9223" width="11.90625" style="147" customWidth="1"/>
    <col min="9224" max="9224" width="11.54296875" style="147" customWidth="1"/>
    <col min="9225" max="9225" width="13.54296875" style="147" customWidth="1"/>
    <col min="9226" max="9226" width="13.6328125" style="147" customWidth="1"/>
    <col min="9227" max="9227" width="11.90625" style="147" bestFit="1" customWidth="1"/>
    <col min="9228" max="9472" width="8.81640625" style="147"/>
    <col min="9473" max="9473" width="5.1796875" style="147" bestFit="1" customWidth="1"/>
    <col min="9474" max="9474" width="51.36328125" style="147" customWidth="1"/>
    <col min="9475" max="9478" width="8.81640625" style="147"/>
    <col min="9479" max="9479" width="11.90625" style="147" customWidth="1"/>
    <col min="9480" max="9480" width="11.54296875" style="147" customWidth="1"/>
    <col min="9481" max="9481" width="13.54296875" style="147" customWidth="1"/>
    <col min="9482" max="9482" width="13.6328125" style="147" customWidth="1"/>
    <col min="9483" max="9483" width="11.90625" style="147" bestFit="1" customWidth="1"/>
    <col min="9484" max="9728" width="8.81640625" style="147"/>
    <col min="9729" max="9729" width="5.1796875" style="147" bestFit="1" customWidth="1"/>
    <col min="9730" max="9730" width="51.36328125" style="147" customWidth="1"/>
    <col min="9731" max="9734" width="8.81640625" style="147"/>
    <col min="9735" max="9735" width="11.90625" style="147" customWidth="1"/>
    <col min="9736" max="9736" width="11.54296875" style="147" customWidth="1"/>
    <col min="9737" max="9737" width="13.54296875" style="147" customWidth="1"/>
    <col min="9738" max="9738" width="13.6328125" style="147" customWidth="1"/>
    <col min="9739" max="9739" width="11.90625" style="147" bestFit="1" customWidth="1"/>
    <col min="9740" max="9984" width="8.81640625" style="147"/>
    <col min="9985" max="9985" width="5.1796875" style="147" bestFit="1" customWidth="1"/>
    <col min="9986" max="9986" width="51.36328125" style="147" customWidth="1"/>
    <col min="9987" max="9990" width="8.81640625" style="147"/>
    <col min="9991" max="9991" width="11.90625" style="147" customWidth="1"/>
    <col min="9992" max="9992" width="11.54296875" style="147" customWidth="1"/>
    <col min="9993" max="9993" width="13.54296875" style="147" customWidth="1"/>
    <col min="9994" max="9994" width="13.6328125" style="147" customWidth="1"/>
    <col min="9995" max="9995" width="11.90625" style="147" bestFit="1" customWidth="1"/>
    <col min="9996" max="10240" width="8.81640625" style="147"/>
    <col min="10241" max="10241" width="5.1796875" style="147" bestFit="1" customWidth="1"/>
    <col min="10242" max="10242" width="51.36328125" style="147" customWidth="1"/>
    <col min="10243" max="10246" width="8.81640625" style="147"/>
    <col min="10247" max="10247" width="11.90625" style="147" customWidth="1"/>
    <col min="10248" max="10248" width="11.54296875" style="147" customWidth="1"/>
    <col min="10249" max="10249" width="13.54296875" style="147" customWidth="1"/>
    <col min="10250" max="10250" width="13.6328125" style="147" customWidth="1"/>
    <col min="10251" max="10251" width="11.90625" style="147" bestFit="1" customWidth="1"/>
    <col min="10252" max="10496" width="8.81640625" style="147"/>
    <col min="10497" max="10497" width="5.1796875" style="147" bestFit="1" customWidth="1"/>
    <col min="10498" max="10498" width="51.36328125" style="147" customWidth="1"/>
    <col min="10499" max="10502" width="8.81640625" style="147"/>
    <col min="10503" max="10503" width="11.90625" style="147" customWidth="1"/>
    <col min="10504" max="10504" width="11.54296875" style="147" customWidth="1"/>
    <col min="10505" max="10505" width="13.54296875" style="147" customWidth="1"/>
    <col min="10506" max="10506" width="13.6328125" style="147" customWidth="1"/>
    <col min="10507" max="10507" width="11.90625" style="147" bestFit="1" customWidth="1"/>
    <col min="10508" max="10752" width="8.81640625" style="147"/>
    <col min="10753" max="10753" width="5.1796875" style="147" bestFit="1" customWidth="1"/>
    <col min="10754" max="10754" width="51.36328125" style="147" customWidth="1"/>
    <col min="10755" max="10758" width="8.81640625" style="147"/>
    <col min="10759" max="10759" width="11.90625" style="147" customWidth="1"/>
    <col min="10760" max="10760" width="11.54296875" style="147" customWidth="1"/>
    <col min="10761" max="10761" width="13.54296875" style="147" customWidth="1"/>
    <col min="10762" max="10762" width="13.6328125" style="147" customWidth="1"/>
    <col min="10763" max="10763" width="11.90625" style="147" bestFit="1" customWidth="1"/>
    <col min="10764" max="11008" width="8.81640625" style="147"/>
    <col min="11009" max="11009" width="5.1796875" style="147" bestFit="1" customWidth="1"/>
    <col min="11010" max="11010" width="51.36328125" style="147" customWidth="1"/>
    <col min="11011" max="11014" width="8.81640625" style="147"/>
    <col min="11015" max="11015" width="11.90625" style="147" customWidth="1"/>
    <col min="11016" max="11016" width="11.54296875" style="147" customWidth="1"/>
    <col min="11017" max="11017" width="13.54296875" style="147" customWidth="1"/>
    <col min="11018" max="11018" width="13.6328125" style="147" customWidth="1"/>
    <col min="11019" max="11019" width="11.90625" style="147" bestFit="1" customWidth="1"/>
    <col min="11020" max="11264" width="8.81640625" style="147"/>
    <col min="11265" max="11265" width="5.1796875" style="147" bestFit="1" customWidth="1"/>
    <col min="11266" max="11266" width="51.36328125" style="147" customWidth="1"/>
    <col min="11267" max="11270" width="8.81640625" style="147"/>
    <col min="11271" max="11271" width="11.90625" style="147" customWidth="1"/>
    <col min="11272" max="11272" width="11.54296875" style="147" customWidth="1"/>
    <col min="11273" max="11273" width="13.54296875" style="147" customWidth="1"/>
    <col min="11274" max="11274" width="13.6328125" style="147" customWidth="1"/>
    <col min="11275" max="11275" width="11.90625" style="147" bestFit="1" customWidth="1"/>
    <col min="11276" max="11520" width="8.81640625" style="147"/>
    <col min="11521" max="11521" width="5.1796875" style="147" bestFit="1" customWidth="1"/>
    <col min="11522" max="11522" width="51.36328125" style="147" customWidth="1"/>
    <col min="11523" max="11526" width="8.81640625" style="147"/>
    <col min="11527" max="11527" width="11.90625" style="147" customWidth="1"/>
    <col min="11528" max="11528" width="11.54296875" style="147" customWidth="1"/>
    <col min="11529" max="11529" width="13.54296875" style="147" customWidth="1"/>
    <col min="11530" max="11530" width="13.6328125" style="147" customWidth="1"/>
    <col min="11531" max="11531" width="11.90625" style="147" bestFit="1" customWidth="1"/>
    <col min="11532" max="11776" width="8.81640625" style="147"/>
    <col min="11777" max="11777" width="5.1796875" style="147" bestFit="1" customWidth="1"/>
    <col min="11778" max="11778" width="51.36328125" style="147" customWidth="1"/>
    <col min="11779" max="11782" width="8.81640625" style="147"/>
    <col min="11783" max="11783" width="11.90625" style="147" customWidth="1"/>
    <col min="11784" max="11784" width="11.54296875" style="147" customWidth="1"/>
    <col min="11785" max="11785" width="13.54296875" style="147" customWidth="1"/>
    <col min="11786" max="11786" width="13.6328125" style="147" customWidth="1"/>
    <col min="11787" max="11787" width="11.90625" style="147" bestFit="1" customWidth="1"/>
    <col min="11788" max="12032" width="8.81640625" style="147"/>
    <col min="12033" max="12033" width="5.1796875" style="147" bestFit="1" customWidth="1"/>
    <col min="12034" max="12034" width="51.36328125" style="147" customWidth="1"/>
    <col min="12035" max="12038" width="8.81640625" style="147"/>
    <col min="12039" max="12039" width="11.90625" style="147" customWidth="1"/>
    <col min="12040" max="12040" width="11.54296875" style="147" customWidth="1"/>
    <col min="12041" max="12041" width="13.54296875" style="147" customWidth="1"/>
    <col min="12042" max="12042" width="13.6328125" style="147" customWidth="1"/>
    <col min="12043" max="12043" width="11.90625" style="147" bestFit="1" customWidth="1"/>
    <col min="12044" max="12288" width="8.81640625" style="147"/>
    <col min="12289" max="12289" width="5.1796875" style="147" bestFit="1" customWidth="1"/>
    <col min="12290" max="12290" width="51.36328125" style="147" customWidth="1"/>
    <col min="12291" max="12294" width="8.81640625" style="147"/>
    <col min="12295" max="12295" width="11.90625" style="147" customWidth="1"/>
    <col min="12296" max="12296" width="11.54296875" style="147" customWidth="1"/>
    <col min="12297" max="12297" width="13.54296875" style="147" customWidth="1"/>
    <col min="12298" max="12298" width="13.6328125" style="147" customWidth="1"/>
    <col min="12299" max="12299" width="11.90625" style="147" bestFit="1" customWidth="1"/>
    <col min="12300" max="12544" width="8.81640625" style="147"/>
    <col min="12545" max="12545" width="5.1796875" style="147" bestFit="1" customWidth="1"/>
    <col min="12546" max="12546" width="51.36328125" style="147" customWidth="1"/>
    <col min="12547" max="12550" width="8.81640625" style="147"/>
    <col min="12551" max="12551" width="11.90625" style="147" customWidth="1"/>
    <col min="12552" max="12552" width="11.54296875" style="147" customWidth="1"/>
    <col min="12553" max="12553" width="13.54296875" style="147" customWidth="1"/>
    <col min="12554" max="12554" width="13.6328125" style="147" customWidth="1"/>
    <col min="12555" max="12555" width="11.90625" style="147" bestFit="1" customWidth="1"/>
    <col min="12556" max="12800" width="8.81640625" style="147"/>
    <col min="12801" max="12801" width="5.1796875" style="147" bestFit="1" customWidth="1"/>
    <col min="12802" max="12802" width="51.36328125" style="147" customWidth="1"/>
    <col min="12803" max="12806" width="8.81640625" style="147"/>
    <col min="12807" max="12807" width="11.90625" style="147" customWidth="1"/>
    <col min="12808" max="12808" width="11.54296875" style="147" customWidth="1"/>
    <col min="12809" max="12809" width="13.54296875" style="147" customWidth="1"/>
    <col min="12810" max="12810" width="13.6328125" style="147" customWidth="1"/>
    <col min="12811" max="12811" width="11.90625" style="147" bestFit="1" customWidth="1"/>
    <col min="12812" max="13056" width="8.81640625" style="147"/>
    <col min="13057" max="13057" width="5.1796875" style="147" bestFit="1" customWidth="1"/>
    <col min="13058" max="13058" width="51.36328125" style="147" customWidth="1"/>
    <col min="13059" max="13062" width="8.81640625" style="147"/>
    <col min="13063" max="13063" width="11.90625" style="147" customWidth="1"/>
    <col min="13064" max="13064" width="11.54296875" style="147" customWidth="1"/>
    <col min="13065" max="13065" width="13.54296875" style="147" customWidth="1"/>
    <col min="13066" max="13066" width="13.6328125" style="147" customWidth="1"/>
    <col min="13067" max="13067" width="11.90625" style="147" bestFit="1" customWidth="1"/>
    <col min="13068" max="13312" width="8.81640625" style="147"/>
    <col min="13313" max="13313" width="5.1796875" style="147" bestFit="1" customWidth="1"/>
    <col min="13314" max="13314" width="51.36328125" style="147" customWidth="1"/>
    <col min="13315" max="13318" width="8.81640625" style="147"/>
    <col min="13319" max="13319" width="11.90625" style="147" customWidth="1"/>
    <col min="13320" max="13320" width="11.54296875" style="147" customWidth="1"/>
    <col min="13321" max="13321" width="13.54296875" style="147" customWidth="1"/>
    <col min="13322" max="13322" width="13.6328125" style="147" customWidth="1"/>
    <col min="13323" max="13323" width="11.90625" style="147" bestFit="1" customWidth="1"/>
    <col min="13324" max="13568" width="8.81640625" style="147"/>
    <col min="13569" max="13569" width="5.1796875" style="147" bestFit="1" customWidth="1"/>
    <col min="13570" max="13570" width="51.36328125" style="147" customWidth="1"/>
    <col min="13571" max="13574" width="8.81640625" style="147"/>
    <col min="13575" max="13575" width="11.90625" style="147" customWidth="1"/>
    <col min="13576" max="13576" width="11.54296875" style="147" customWidth="1"/>
    <col min="13577" max="13577" width="13.54296875" style="147" customWidth="1"/>
    <col min="13578" max="13578" width="13.6328125" style="147" customWidth="1"/>
    <col min="13579" max="13579" width="11.90625" style="147" bestFit="1" customWidth="1"/>
    <col min="13580" max="13824" width="8.81640625" style="147"/>
    <col min="13825" max="13825" width="5.1796875" style="147" bestFit="1" customWidth="1"/>
    <col min="13826" max="13826" width="51.36328125" style="147" customWidth="1"/>
    <col min="13827" max="13830" width="8.81640625" style="147"/>
    <col min="13831" max="13831" width="11.90625" style="147" customWidth="1"/>
    <col min="13832" max="13832" width="11.54296875" style="147" customWidth="1"/>
    <col min="13833" max="13833" width="13.54296875" style="147" customWidth="1"/>
    <col min="13834" max="13834" width="13.6328125" style="147" customWidth="1"/>
    <col min="13835" max="13835" width="11.90625" style="147" bestFit="1" customWidth="1"/>
    <col min="13836" max="14080" width="8.81640625" style="147"/>
    <col min="14081" max="14081" width="5.1796875" style="147" bestFit="1" customWidth="1"/>
    <col min="14082" max="14082" width="51.36328125" style="147" customWidth="1"/>
    <col min="14083" max="14086" width="8.81640625" style="147"/>
    <col min="14087" max="14087" width="11.90625" style="147" customWidth="1"/>
    <col min="14088" max="14088" width="11.54296875" style="147" customWidth="1"/>
    <col min="14089" max="14089" width="13.54296875" style="147" customWidth="1"/>
    <col min="14090" max="14090" width="13.6328125" style="147" customWidth="1"/>
    <col min="14091" max="14091" width="11.90625" style="147" bestFit="1" customWidth="1"/>
    <col min="14092" max="14336" width="8.81640625" style="147"/>
    <col min="14337" max="14337" width="5.1796875" style="147" bestFit="1" customWidth="1"/>
    <col min="14338" max="14338" width="51.36328125" style="147" customWidth="1"/>
    <col min="14339" max="14342" width="8.81640625" style="147"/>
    <col min="14343" max="14343" width="11.90625" style="147" customWidth="1"/>
    <col min="14344" max="14344" width="11.54296875" style="147" customWidth="1"/>
    <col min="14345" max="14345" width="13.54296875" style="147" customWidth="1"/>
    <col min="14346" max="14346" width="13.6328125" style="147" customWidth="1"/>
    <col min="14347" max="14347" width="11.90625" style="147" bestFit="1" customWidth="1"/>
    <col min="14348" max="14592" width="8.81640625" style="147"/>
    <col min="14593" max="14593" width="5.1796875" style="147" bestFit="1" customWidth="1"/>
    <col min="14594" max="14594" width="51.36328125" style="147" customWidth="1"/>
    <col min="14595" max="14598" width="8.81640625" style="147"/>
    <col min="14599" max="14599" width="11.90625" style="147" customWidth="1"/>
    <col min="14600" max="14600" width="11.54296875" style="147" customWidth="1"/>
    <col min="14601" max="14601" width="13.54296875" style="147" customWidth="1"/>
    <col min="14602" max="14602" width="13.6328125" style="147" customWidth="1"/>
    <col min="14603" max="14603" width="11.90625" style="147" bestFit="1" customWidth="1"/>
    <col min="14604" max="14848" width="8.81640625" style="147"/>
    <col min="14849" max="14849" width="5.1796875" style="147" bestFit="1" customWidth="1"/>
    <col min="14850" max="14850" width="51.36328125" style="147" customWidth="1"/>
    <col min="14851" max="14854" width="8.81640625" style="147"/>
    <col min="14855" max="14855" width="11.90625" style="147" customWidth="1"/>
    <col min="14856" max="14856" width="11.54296875" style="147" customWidth="1"/>
    <col min="14857" max="14857" width="13.54296875" style="147" customWidth="1"/>
    <col min="14858" max="14858" width="13.6328125" style="147" customWidth="1"/>
    <col min="14859" max="14859" width="11.90625" style="147" bestFit="1" customWidth="1"/>
    <col min="14860" max="15104" width="8.81640625" style="147"/>
    <col min="15105" max="15105" width="5.1796875" style="147" bestFit="1" customWidth="1"/>
    <col min="15106" max="15106" width="51.36328125" style="147" customWidth="1"/>
    <col min="15107" max="15110" width="8.81640625" style="147"/>
    <col min="15111" max="15111" width="11.90625" style="147" customWidth="1"/>
    <col min="15112" max="15112" width="11.54296875" style="147" customWidth="1"/>
    <col min="15113" max="15113" width="13.54296875" style="147" customWidth="1"/>
    <col min="15114" max="15114" width="13.6328125" style="147" customWidth="1"/>
    <col min="15115" max="15115" width="11.90625" style="147" bestFit="1" customWidth="1"/>
    <col min="15116" max="15360" width="8.81640625" style="147"/>
    <col min="15361" max="15361" width="5.1796875" style="147" bestFit="1" customWidth="1"/>
    <col min="15362" max="15362" width="51.36328125" style="147" customWidth="1"/>
    <col min="15363" max="15366" width="8.81640625" style="147"/>
    <col min="15367" max="15367" width="11.90625" style="147" customWidth="1"/>
    <col min="15368" max="15368" width="11.54296875" style="147" customWidth="1"/>
    <col min="15369" max="15369" width="13.54296875" style="147" customWidth="1"/>
    <col min="15370" max="15370" width="13.6328125" style="147" customWidth="1"/>
    <col min="15371" max="15371" width="11.90625" style="147" bestFit="1" customWidth="1"/>
    <col min="15372" max="15616" width="8.81640625" style="147"/>
    <col min="15617" max="15617" width="5.1796875" style="147" bestFit="1" customWidth="1"/>
    <col min="15618" max="15618" width="51.36328125" style="147" customWidth="1"/>
    <col min="15619" max="15622" width="8.81640625" style="147"/>
    <col min="15623" max="15623" width="11.90625" style="147" customWidth="1"/>
    <col min="15624" max="15624" width="11.54296875" style="147" customWidth="1"/>
    <col min="15625" max="15625" width="13.54296875" style="147" customWidth="1"/>
    <col min="15626" max="15626" width="13.6328125" style="147" customWidth="1"/>
    <col min="15627" max="15627" width="11.90625" style="147" bestFit="1" customWidth="1"/>
    <col min="15628" max="15872" width="8.81640625" style="147"/>
    <col min="15873" max="15873" width="5.1796875" style="147" bestFit="1" customWidth="1"/>
    <col min="15874" max="15874" width="51.36328125" style="147" customWidth="1"/>
    <col min="15875" max="15878" width="8.81640625" style="147"/>
    <col min="15879" max="15879" width="11.90625" style="147" customWidth="1"/>
    <col min="15880" max="15880" width="11.54296875" style="147" customWidth="1"/>
    <col min="15881" max="15881" width="13.54296875" style="147" customWidth="1"/>
    <col min="15882" max="15882" width="13.6328125" style="147" customWidth="1"/>
    <col min="15883" max="15883" width="11.90625" style="147" bestFit="1" customWidth="1"/>
    <col min="15884" max="16128" width="8.81640625" style="147"/>
    <col min="16129" max="16129" width="5.1796875" style="147" bestFit="1" customWidth="1"/>
    <col min="16130" max="16130" width="51.36328125" style="147" customWidth="1"/>
    <col min="16131" max="16134" width="8.81640625" style="147"/>
    <col min="16135" max="16135" width="11.90625" style="147" customWidth="1"/>
    <col min="16136" max="16136" width="11.54296875" style="147" customWidth="1"/>
    <col min="16137" max="16137" width="13.54296875" style="147" customWidth="1"/>
    <col min="16138" max="16138" width="13.6328125" style="147" customWidth="1"/>
    <col min="16139" max="16139" width="11.90625" style="147" bestFit="1" customWidth="1"/>
    <col min="16140" max="16384" width="8.81640625" style="147"/>
  </cols>
  <sheetData>
    <row r="2" spans="1:10" x14ac:dyDescent="0.85">
      <c r="A2" s="363" t="s">
        <v>617</v>
      </c>
      <c r="B2" s="338" t="s">
        <v>795</v>
      </c>
      <c r="C2" s="338" t="s">
        <v>796</v>
      </c>
      <c r="D2" s="338" t="s">
        <v>797</v>
      </c>
      <c r="E2" s="338" t="s">
        <v>628</v>
      </c>
      <c r="F2" s="338" t="s">
        <v>798</v>
      </c>
      <c r="G2" s="338"/>
      <c r="H2" s="338"/>
      <c r="I2" s="363" t="s">
        <v>620</v>
      </c>
      <c r="J2" s="338" t="s">
        <v>623</v>
      </c>
    </row>
    <row r="3" spans="1:10" x14ac:dyDescent="0.85">
      <c r="A3" s="363"/>
      <c r="B3" s="338"/>
      <c r="C3" s="338"/>
      <c r="D3" s="338"/>
      <c r="E3" s="338"/>
      <c r="F3" s="3" t="s">
        <v>799</v>
      </c>
      <c r="G3" s="3" t="s">
        <v>800</v>
      </c>
      <c r="H3" s="3" t="s">
        <v>801</v>
      </c>
      <c r="I3" s="363"/>
      <c r="J3" s="338"/>
    </row>
    <row r="4" spans="1:10" ht="120.75" customHeight="1" x14ac:dyDescent="0.85">
      <c r="A4" s="2">
        <v>1</v>
      </c>
      <c r="B4" s="148" t="s">
        <v>802</v>
      </c>
      <c r="C4" s="2" t="s">
        <v>732</v>
      </c>
      <c r="D4" s="2" t="s">
        <v>57</v>
      </c>
      <c r="E4" s="2">
        <v>4</v>
      </c>
      <c r="F4" s="2">
        <v>0.6</v>
      </c>
      <c r="G4" s="2"/>
      <c r="H4" s="2">
        <v>0.45</v>
      </c>
      <c r="I4" s="260">
        <f>PRODUCT(E4:H4)</f>
        <v>1.08</v>
      </c>
      <c r="J4" s="149"/>
    </row>
    <row r="5" spans="1:10" ht="113.25" customHeight="1" x14ac:dyDescent="0.85">
      <c r="A5" s="2">
        <v>2</v>
      </c>
      <c r="B5" s="150" t="s">
        <v>803</v>
      </c>
      <c r="C5" s="2" t="s">
        <v>732</v>
      </c>
      <c r="D5" s="2" t="s">
        <v>598</v>
      </c>
      <c r="E5" s="2">
        <v>2</v>
      </c>
      <c r="F5" s="2">
        <v>16.2</v>
      </c>
      <c r="G5" s="2"/>
      <c r="H5" s="2">
        <v>1</v>
      </c>
      <c r="I5" s="260">
        <f>PRODUCT(E5:H5)</f>
        <v>32.4</v>
      </c>
      <c r="J5" s="149"/>
    </row>
    <row r="6" spans="1:10" ht="113.25" customHeight="1" x14ac:dyDescent="0.85">
      <c r="A6" s="2">
        <v>3</v>
      </c>
      <c r="B6" s="150" t="s">
        <v>804</v>
      </c>
      <c r="C6" s="2" t="s">
        <v>732</v>
      </c>
      <c r="D6" s="2" t="s">
        <v>8</v>
      </c>
      <c r="E6" s="2">
        <v>1</v>
      </c>
      <c r="F6" s="2">
        <v>3.6</v>
      </c>
      <c r="G6" s="2"/>
      <c r="H6" s="2">
        <v>1.2</v>
      </c>
      <c r="I6" s="260">
        <f>H6*F6</f>
        <v>4.32</v>
      </c>
      <c r="J6" s="149"/>
    </row>
    <row r="7" spans="1:10" ht="145.25" customHeight="1" x14ac:dyDescent="0.85">
      <c r="A7" s="2">
        <v>4</v>
      </c>
      <c r="B7" s="151" t="s">
        <v>805</v>
      </c>
      <c r="C7" s="2"/>
      <c r="D7" s="2"/>
      <c r="E7" s="2"/>
      <c r="F7" s="2"/>
      <c r="G7" s="2"/>
      <c r="H7" s="2"/>
      <c r="I7" s="2"/>
      <c r="J7" s="149"/>
    </row>
    <row r="8" spans="1:10" ht="62.25" customHeight="1" x14ac:dyDescent="0.85">
      <c r="A8" s="2" t="s">
        <v>806</v>
      </c>
      <c r="B8" s="152" t="s">
        <v>807</v>
      </c>
      <c r="C8" s="2" t="s">
        <v>628</v>
      </c>
      <c r="D8" s="2"/>
      <c r="E8" s="2">
        <v>16</v>
      </c>
      <c r="F8" s="2"/>
      <c r="G8" s="2"/>
      <c r="H8" s="2"/>
      <c r="I8" s="260">
        <f>PRODUCT(E8:H8)</f>
        <v>16</v>
      </c>
      <c r="J8" s="149"/>
    </row>
    <row r="9" spans="1:10" ht="48.75" customHeight="1" x14ac:dyDescent="0.85">
      <c r="A9" s="2" t="s">
        <v>808</v>
      </c>
      <c r="B9" s="150" t="s">
        <v>809</v>
      </c>
      <c r="C9" s="2" t="s">
        <v>628</v>
      </c>
      <c r="D9" s="2"/>
      <c r="E9" s="2">
        <v>16</v>
      </c>
      <c r="F9" s="2"/>
      <c r="G9" s="2"/>
      <c r="H9" s="2"/>
      <c r="I9" s="260">
        <f>PRODUCT(E9:H9)</f>
        <v>16</v>
      </c>
      <c r="J9" s="149"/>
    </row>
    <row r="10" spans="1:10" x14ac:dyDescent="0.85">
      <c r="A10" s="153">
        <v>4</v>
      </c>
      <c r="B10" s="149" t="s">
        <v>810</v>
      </c>
      <c r="C10" s="149" t="s">
        <v>624</v>
      </c>
      <c r="D10" s="149" t="s">
        <v>598</v>
      </c>
      <c r="E10" s="153">
        <v>2</v>
      </c>
      <c r="F10" s="149"/>
      <c r="G10" s="149"/>
      <c r="H10" s="149"/>
      <c r="I10" s="275">
        <f>E10*8</f>
        <v>16</v>
      </c>
      <c r="J10" s="149"/>
    </row>
  </sheetData>
  <mergeCells count="8">
    <mergeCell ref="I2:I3"/>
    <mergeCell ref="J2:J3"/>
    <mergeCell ref="A2:A3"/>
    <mergeCell ref="B2:B3"/>
    <mergeCell ref="C2:C3"/>
    <mergeCell ref="D2:D3"/>
    <mergeCell ref="E2:E3"/>
    <mergeCell ref="F2:H2"/>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C6AAD-A677-474D-90AE-1932B3B31933}">
  <sheetPr>
    <tabColor rgb="FF92D050"/>
  </sheetPr>
  <dimension ref="A1:J9"/>
  <sheetViews>
    <sheetView topLeftCell="A5" zoomScale="72" workbookViewId="0">
      <selection activeCell="H12" sqref="H12"/>
    </sheetView>
  </sheetViews>
  <sheetFormatPr defaultColWidth="8.54296875" defaultRowHeight="20" x14ac:dyDescent="0.85"/>
  <cols>
    <col min="1" max="1" width="5.08984375" style="147" bestFit="1" customWidth="1"/>
    <col min="2" max="2" width="51.36328125" style="147" customWidth="1"/>
    <col min="3" max="6" width="8.54296875" style="147"/>
    <col min="7" max="7" width="11.90625" style="147" customWidth="1"/>
    <col min="8" max="8" width="11.54296875" style="147" customWidth="1"/>
    <col min="9" max="9" width="13.54296875" style="147" customWidth="1"/>
    <col min="10" max="10" width="13.90625" style="147" customWidth="1"/>
    <col min="11" max="11" width="11.90625" style="147" bestFit="1" customWidth="1"/>
    <col min="12" max="256" width="8.54296875" style="147"/>
    <col min="257" max="257" width="5.08984375" style="147" bestFit="1" customWidth="1"/>
    <col min="258" max="258" width="51.36328125" style="147" customWidth="1"/>
    <col min="259" max="262" width="8.54296875" style="147"/>
    <col min="263" max="263" width="11.90625" style="147" customWidth="1"/>
    <col min="264" max="264" width="11.54296875" style="147" customWidth="1"/>
    <col min="265" max="265" width="13.54296875" style="147" customWidth="1"/>
    <col min="266" max="266" width="13.90625" style="147" customWidth="1"/>
    <col min="267" max="267" width="11.90625" style="147" bestFit="1" customWidth="1"/>
    <col min="268" max="512" width="8.54296875" style="147"/>
    <col min="513" max="513" width="5.08984375" style="147" bestFit="1" customWidth="1"/>
    <col min="514" max="514" width="51.36328125" style="147" customWidth="1"/>
    <col min="515" max="518" width="8.54296875" style="147"/>
    <col min="519" max="519" width="11.90625" style="147" customWidth="1"/>
    <col min="520" max="520" width="11.54296875" style="147" customWidth="1"/>
    <col min="521" max="521" width="13.54296875" style="147" customWidth="1"/>
    <col min="522" max="522" width="13.90625" style="147" customWidth="1"/>
    <col min="523" max="523" width="11.90625" style="147" bestFit="1" customWidth="1"/>
    <col min="524" max="768" width="8.54296875" style="147"/>
    <col min="769" max="769" width="5.08984375" style="147" bestFit="1" customWidth="1"/>
    <col min="770" max="770" width="51.36328125" style="147" customWidth="1"/>
    <col min="771" max="774" width="8.54296875" style="147"/>
    <col min="775" max="775" width="11.90625" style="147" customWidth="1"/>
    <col min="776" max="776" width="11.54296875" style="147" customWidth="1"/>
    <col min="777" max="777" width="13.54296875" style="147" customWidth="1"/>
    <col min="778" max="778" width="13.90625" style="147" customWidth="1"/>
    <col min="779" max="779" width="11.90625" style="147" bestFit="1" customWidth="1"/>
    <col min="780" max="1024" width="8.54296875" style="147"/>
    <col min="1025" max="1025" width="5.08984375" style="147" bestFit="1" customWidth="1"/>
    <col min="1026" max="1026" width="51.36328125" style="147" customWidth="1"/>
    <col min="1027" max="1030" width="8.54296875" style="147"/>
    <col min="1031" max="1031" width="11.90625" style="147" customWidth="1"/>
    <col min="1032" max="1032" width="11.54296875" style="147" customWidth="1"/>
    <col min="1033" max="1033" width="13.54296875" style="147" customWidth="1"/>
    <col min="1034" max="1034" width="13.90625" style="147" customWidth="1"/>
    <col min="1035" max="1035" width="11.90625" style="147" bestFit="1" customWidth="1"/>
    <col min="1036" max="1280" width="8.54296875" style="147"/>
    <col min="1281" max="1281" width="5.08984375" style="147" bestFit="1" customWidth="1"/>
    <col min="1282" max="1282" width="51.36328125" style="147" customWidth="1"/>
    <col min="1283" max="1286" width="8.54296875" style="147"/>
    <col min="1287" max="1287" width="11.90625" style="147" customWidth="1"/>
    <col min="1288" max="1288" width="11.54296875" style="147" customWidth="1"/>
    <col min="1289" max="1289" width="13.54296875" style="147" customWidth="1"/>
    <col min="1290" max="1290" width="13.90625" style="147" customWidth="1"/>
    <col min="1291" max="1291" width="11.90625" style="147" bestFit="1" customWidth="1"/>
    <col min="1292" max="1536" width="8.54296875" style="147"/>
    <col min="1537" max="1537" width="5.08984375" style="147" bestFit="1" customWidth="1"/>
    <col min="1538" max="1538" width="51.36328125" style="147" customWidth="1"/>
    <col min="1539" max="1542" width="8.54296875" style="147"/>
    <col min="1543" max="1543" width="11.90625" style="147" customWidth="1"/>
    <col min="1544" max="1544" width="11.54296875" style="147" customWidth="1"/>
    <col min="1545" max="1545" width="13.54296875" style="147" customWidth="1"/>
    <col min="1546" max="1546" width="13.90625" style="147" customWidth="1"/>
    <col min="1547" max="1547" width="11.90625" style="147" bestFit="1" customWidth="1"/>
    <col min="1548" max="1792" width="8.54296875" style="147"/>
    <col min="1793" max="1793" width="5.08984375" style="147" bestFit="1" customWidth="1"/>
    <col min="1794" max="1794" width="51.36328125" style="147" customWidth="1"/>
    <col min="1795" max="1798" width="8.54296875" style="147"/>
    <col min="1799" max="1799" width="11.90625" style="147" customWidth="1"/>
    <col min="1800" max="1800" width="11.54296875" style="147" customWidth="1"/>
    <col min="1801" max="1801" width="13.54296875" style="147" customWidth="1"/>
    <col min="1802" max="1802" width="13.90625" style="147" customWidth="1"/>
    <col min="1803" max="1803" width="11.90625" style="147" bestFit="1" customWidth="1"/>
    <col min="1804" max="2048" width="8.54296875" style="147"/>
    <col min="2049" max="2049" width="5.08984375" style="147" bestFit="1" customWidth="1"/>
    <col min="2050" max="2050" width="51.36328125" style="147" customWidth="1"/>
    <col min="2051" max="2054" width="8.54296875" style="147"/>
    <col min="2055" max="2055" width="11.90625" style="147" customWidth="1"/>
    <col min="2056" max="2056" width="11.54296875" style="147" customWidth="1"/>
    <col min="2057" max="2057" width="13.54296875" style="147" customWidth="1"/>
    <col min="2058" max="2058" width="13.90625" style="147" customWidth="1"/>
    <col min="2059" max="2059" width="11.90625" style="147" bestFit="1" customWidth="1"/>
    <col min="2060" max="2304" width="8.54296875" style="147"/>
    <col min="2305" max="2305" width="5.08984375" style="147" bestFit="1" customWidth="1"/>
    <col min="2306" max="2306" width="51.36328125" style="147" customWidth="1"/>
    <col min="2307" max="2310" width="8.54296875" style="147"/>
    <col min="2311" max="2311" width="11.90625" style="147" customWidth="1"/>
    <col min="2312" max="2312" width="11.54296875" style="147" customWidth="1"/>
    <col min="2313" max="2313" width="13.54296875" style="147" customWidth="1"/>
    <col min="2314" max="2314" width="13.90625" style="147" customWidth="1"/>
    <col min="2315" max="2315" width="11.90625" style="147" bestFit="1" customWidth="1"/>
    <col min="2316" max="2560" width="8.54296875" style="147"/>
    <col min="2561" max="2561" width="5.08984375" style="147" bestFit="1" customWidth="1"/>
    <col min="2562" max="2562" width="51.36328125" style="147" customWidth="1"/>
    <col min="2563" max="2566" width="8.54296875" style="147"/>
    <col min="2567" max="2567" width="11.90625" style="147" customWidth="1"/>
    <col min="2568" max="2568" width="11.54296875" style="147" customWidth="1"/>
    <col min="2569" max="2569" width="13.54296875" style="147" customWidth="1"/>
    <col min="2570" max="2570" width="13.90625" style="147" customWidth="1"/>
    <col min="2571" max="2571" width="11.90625" style="147" bestFit="1" customWidth="1"/>
    <col min="2572" max="2816" width="8.54296875" style="147"/>
    <col min="2817" max="2817" width="5.08984375" style="147" bestFit="1" customWidth="1"/>
    <col min="2818" max="2818" width="51.36328125" style="147" customWidth="1"/>
    <col min="2819" max="2822" width="8.54296875" style="147"/>
    <col min="2823" max="2823" width="11.90625" style="147" customWidth="1"/>
    <col min="2824" max="2824" width="11.54296875" style="147" customWidth="1"/>
    <col min="2825" max="2825" width="13.54296875" style="147" customWidth="1"/>
    <col min="2826" max="2826" width="13.90625" style="147" customWidth="1"/>
    <col min="2827" max="2827" width="11.90625" style="147" bestFit="1" customWidth="1"/>
    <col min="2828" max="3072" width="8.54296875" style="147"/>
    <col min="3073" max="3073" width="5.08984375" style="147" bestFit="1" customWidth="1"/>
    <col min="3074" max="3074" width="51.36328125" style="147" customWidth="1"/>
    <col min="3075" max="3078" width="8.54296875" style="147"/>
    <col min="3079" max="3079" width="11.90625" style="147" customWidth="1"/>
    <col min="3080" max="3080" width="11.54296875" style="147" customWidth="1"/>
    <col min="3081" max="3081" width="13.54296875" style="147" customWidth="1"/>
    <col min="3082" max="3082" width="13.90625" style="147" customWidth="1"/>
    <col min="3083" max="3083" width="11.90625" style="147" bestFit="1" customWidth="1"/>
    <col min="3084" max="3328" width="8.54296875" style="147"/>
    <col min="3329" max="3329" width="5.08984375" style="147" bestFit="1" customWidth="1"/>
    <col min="3330" max="3330" width="51.36328125" style="147" customWidth="1"/>
    <col min="3331" max="3334" width="8.54296875" style="147"/>
    <col min="3335" max="3335" width="11.90625" style="147" customWidth="1"/>
    <col min="3336" max="3336" width="11.54296875" style="147" customWidth="1"/>
    <col min="3337" max="3337" width="13.54296875" style="147" customWidth="1"/>
    <col min="3338" max="3338" width="13.90625" style="147" customWidth="1"/>
    <col min="3339" max="3339" width="11.90625" style="147" bestFit="1" customWidth="1"/>
    <col min="3340" max="3584" width="8.54296875" style="147"/>
    <col min="3585" max="3585" width="5.08984375" style="147" bestFit="1" customWidth="1"/>
    <col min="3586" max="3586" width="51.36328125" style="147" customWidth="1"/>
    <col min="3587" max="3590" width="8.54296875" style="147"/>
    <col min="3591" max="3591" width="11.90625" style="147" customWidth="1"/>
    <col min="3592" max="3592" width="11.54296875" style="147" customWidth="1"/>
    <col min="3593" max="3593" width="13.54296875" style="147" customWidth="1"/>
    <col min="3594" max="3594" width="13.90625" style="147" customWidth="1"/>
    <col min="3595" max="3595" width="11.90625" style="147" bestFit="1" customWidth="1"/>
    <col min="3596" max="3840" width="8.54296875" style="147"/>
    <col min="3841" max="3841" width="5.08984375" style="147" bestFit="1" customWidth="1"/>
    <col min="3842" max="3842" width="51.36328125" style="147" customWidth="1"/>
    <col min="3843" max="3846" width="8.54296875" style="147"/>
    <col min="3847" max="3847" width="11.90625" style="147" customWidth="1"/>
    <col min="3848" max="3848" width="11.54296875" style="147" customWidth="1"/>
    <col min="3849" max="3849" width="13.54296875" style="147" customWidth="1"/>
    <col min="3850" max="3850" width="13.90625" style="147" customWidth="1"/>
    <col min="3851" max="3851" width="11.90625" style="147" bestFit="1" customWidth="1"/>
    <col min="3852" max="4096" width="8.54296875" style="147"/>
    <col min="4097" max="4097" width="5.08984375" style="147" bestFit="1" customWidth="1"/>
    <col min="4098" max="4098" width="51.36328125" style="147" customWidth="1"/>
    <col min="4099" max="4102" width="8.54296875" style="147"/>
    <col min="4103" max="4103" width="11.90625" style="147" customWidth="1"/>
    <col min="4104" max="4104" width="11.54296875" style="147" customWidth="1"/>
    <col min="4105" max="4105" width="13.54296875" style="147" customWidth="1"/>
    <col min="4106" max="4106" width="13.90625" style="147" customWidth="1"/>
    <col min="4107" max="4107" width="11.90625" style="147" bestFit="1" customWidth="1"/>
    <col min="4108" max="4352" width="8.54296875" style="147"/>
    <col min="4353" max="4353" width="5.08984375" style="147" bestFit="1" customWidth="1"/>
    <col min="4354" max="4354" width="51.36328125" style="147" customWidth="1"/>
    <col min="4355" max="4358" width="8.54296875" style="147"/>
    <col min="4359" max="4359" width="11.90625" style="147" customWidth="1"/>
    <col min="4360" max="4360" width="11.54296875" style="147" customWidth="1"/>
    <col min="4361" max="4361" width="13.54296875" style="147" customWidth="1"/>
    <col min="4362" max="4362" width="13.90625" style="147" customWidth="1"/>
    <col min="4363" max="4363" width="11.90625" style="147" bestFit="1" customWidth="1"/>
    <col min="4364" max="4608" width="8.54296875" style="147"/>
    <col min="4609" max="4609" width="5.08984375" style="147" bestFit="1" customWidth="1"/>
    <col min="4610" max="4610" width="51.36328125" style="147" customWidth="1"/>
    <col min="4611" max="4614" width="8.54296875" style="147"/>
    <col min="4615" max="4615" width="11.90625" style="147" customWidth="1"/>
    <col min="4616" max="4616" width="11.54296875" style="147" customWidth="1"/>
    <col min="4617" max="4617" width="13.54296875" style="147" customWidth="1"/>
    <col min="4618" max="4618" width="13.90625" style="147" customWidth="1"/>
    <col min="4619" max="4619" width="11.90625" style="147" bestFit="1" customWidth="1"/>
    <col min="4620" max="4864" width="8.54296875" style="147"/>
    <col min="4865" max="4865" width="5.08984375" style="147" bestFit="1" customWidth="1"/>
    <col min="4866" max="4866" width="51.36328125" style="147" customWidth="1"/>
    <col min="4867" max="4870" width="8.54296875" style="147"/>
    <col min="4871" max="4871" width="11.90625" style="147" customWidth="1"/>
    <col min="4872" max="4872" width="11.54296875" style="147" customWidth="1"/>
    <col min="4873" max="4873" width="13.54296875" style="147" customWidth="1"/>
    <col min="4874" max="4874" width="13.90625" style="147" customWidth="1"/>
    <col min="4875" max="4875" width="11.90625" style="147" bestFit="1" customWidth="1"/>
    <col min="4876" max="5120" width="8.54296875" style="147"/>
    <col min="5121" max="5121" width="5.08984375" style="147" bestFit="1" customWidth="1"/>
    <col min="5122" max="5122" width="51.36328125" style="147" customWidth="1"/>
    <col min="5123" max="5126" width="8.54296875" style="147"/>
    <col min="5127" max="5127" width="11.90625" style="147" customWidth="1"/>
    <col min="5128" max="5128" width="11.54296875" style="147" customWidth="1"/>
    <col min="5129" max="5129" width="13.54296875" style="147" customWidth="1"/>
    <col min="5130" max="5130" width="13.90625" style="147" customWidth="1"/>
    <col min="5131" max="5131" width="11.90625" style="147" bestFit="1" customWidth="1"/>
    <col min="5132" max="5376" width="8.54296875" style="147"/>
    <col min="5377" max="5377" width="5.08984375" style="147" bestFit="1" customWidth="1"/>
    <col min="5378" max="5378" width="51.36328125" style="147" customWidth="1"/>
    <col min="5379" max="5382" width="8.54296875" style="147"/>
    <col min="5383" max="5383" width="11.90625" style="147" customWidth="1"/>
    <col min="5384" max="5384" width="11.54296875" style="147" customWidth="1"/>
    <col min="5385" max="5385" width="13.54296875" style="147" customWidth="1"/>
    <col min="5386" max="5386" width="13.90625" style="147" customWidth="1"/>
    <col min="5387" max="5387" width="11.90625" style="147" bestFit="1" customWidth="1"/>
    <col min="5388" max="5632" width="8.54296875" style="147"/>
    <col min="5633" max="5633" width="5.08984375" style="147" bestFit="1" customWidth="1"/>
    <col min="5634" max="5634" width="51.36328125" style="147" customWidth="1"/>
    <col min="5635" max="5638" width="8.54296875" style="147"/>
    <col min="5639" max="5639" width="11.90625" style="147" customWidth="1"/>
    <col min="5640" max="5640" width="11.54296875" style="147" customWidth="1"/>
    <col min="5641" max="5641" width="13.54296875" style="147" customWidth="1"/>
    <col min="5642" max="5642" width="13.90625" style="147" customWidth="1"/>
    <col min="5643" max="5643" width="11.90625" style="147" bestFit="1" customWidth="1"/>
    <col min="5644" max="5888" width="8.54296875" style="147"/>
    <col min="5889" max="5889" width="5.08984375" style="147" bestFit="1" customWidth="1"/>
    <col min="5890" max="5890" width="51.36328125" style="147" customWidth="1"/>
    <col min="5891" max="5894" width="8.54296875" style="147"/>
    <col min="5895" max="5895" width="11.90625" style="147" customWidth="1"/>
    <col min="5896" max="5896" width="11.54296875" style="147" customWidth="1"/>
    <col min="5897" max="5897" width="13.54296875" style="147" customWidth="1"/>
    <col min="5898" max="5898" width="13.90625" style="147" customWidth="1"/>
    <col min="5899" max="5899" width="11.90625" style="147" bestFit="1" customWidth="1"/>
    <col min="5900" max="6144" width="8.54296875" style="147"/>
    <col min="6145" max="6145" width="5.08984375" style="147" bestFit="1" customWidth="1"/>
    <col min="6146" max="6146" width="51.36328125" style="147" customWidth="1"/>
    <col min="6147" max="6150" width="8.54296875" style="147"/>
    <col min="6151" max="6151" width="11.90625" style="147" customWidth="1"/>
    <col min="6152" max="6152" width="11.54296875" style="147" customWidth="1"/>
    <col min="6153" max="6153" width="13.54296875" style="147" customWidth="1"/>
    <col min="6154" max="6154" width="13.90625" style="147" customWidth="1"/>
    <col min="6155" max="6155" width="11.90625" style="147" bestFit="1" customWidth="1"/>
    <col min="6156" max="6400" width="8.54296875" style="147"/>
    <col min="6401" max="6401" width="5.08984375" style="147" bestFit="1" customWidth="1"/>
    <col min="6402" max="6402" width="51.36328125" style="147" customWidth="1"/>
    <col min="6403" max="6406" width="8.54296875" style="147"/>
    <col min="6407" max="6407" width="11.90625" style="147" customWidth="1"/>
    <col min="6408" max="6408" width="11.54296875" style="147" customWidth="1"/>
    <col min="6409" max="6409" width="13.54296875" style="147" customWidth="1"/>
    <col min="6410" max="6410" width="13.90625" style="147" customWidth="1"/>
    <col min="6411" max="6411" width="11.90625" style="147" bestFit="1" customWidth="1"/>
    <col min="6412" max="6656" width="8.54296875" style="147"/>
    <col min="6657" max="6657" width="5.08984375" style="147" bestFit="1" customWidth="1"/>
    <col min="6658" max="6658" width="51.36328125" style="147" customWidth="1"/>
    <col min="6659" max="6662" width="8.54296875" style="147"/>
    <col min="6663" max="6663" width="11.90625" style="147" customWidth="1"/>
    <col min="6664" max="6664" width="11.54296875" style="147" customWidth="1"/>
    <col min="6665" max="6665" width="13.54296875" style="147" customWidth="1"/>
    <col min="6666" max="6666" width="13.90625" style="147" customWidth="1"/>
    <col min="6667" max="6667" width="11.90625" style="147" bestFit="1" customWidth="1"/>
    <col min="6668" max="6912" width="8.54296875" style="147"/>
    <col min="6913" max="6913" width="5.08984375" style="147" bestFit="1" customWidth="1"/>
    <col min="6914" max="6914" width="51.36328125" style="147" customWidth="1"/>
    <col min="6915" max="6918" width="8.54296875" style="147"/>
    <col min="6919" max="6919" width="11.90625" style="147" customWidth="1"/>
    <col min="6920" max="6920" width="11.54296875" style="147" customWidth="1"/>
    <col min="6921" max="6921" width="13.54296875" style="147" customWidth="1"/>
    <col min="6922" max="6922" width="13.90625" style="147" customWidth="1"/>
    <col min="6923" max="6923" width="11.90625" style="147" bestFit="1" customWidth="1"/>
    <col min="6924" max="7168" width="8.54296875" style="147"/>
    <col min="7169" max="7169" width="5.08984375" style="147" bestFit="1" customWidth="1"/>
    <col min="7170" max="7170" width="51.36328125" style="147" customWidth="1"/>
    <col min="7171" max="7174" width="8.54296875" style="147"/>
    <col min="7175" max="7175" width="11.90625" style="147" customWidth="1"/>
    <col min="7176" max="7176" width="11.54296875" style="147" customWidth="1"/>
    <col min="7177" max="7177" width="13.54296875" style="147" customWidth="1"/>
    <col min="7178" max="7178" width="13.90625" style="147" customWidth="1"/>
    <col min="7179" max="7179" width="11.90625" style="147" bestFit="1" customWidth="1"/>
    <col min="7180" max="7424" width="8.54296875" style="147"/>
    <col min="7425" max="7425" width="5.08984375" style="147" bestFit="1" customWidth="1"/>
    <col min="7426" max="7426" width="51.36328125" style="147" customWidth="1"/>
    <col min="7427" max="7430" width="8.54296875" style="147"/>
    <col min="7431" max="7431" width="11.90625" style="147" customWidth="1"/>
    <col min="7432" max="7432" width="11.54296875" style="147" customWidth="1"/>
    <col min="7433" max="7433" width="13.54296875" style="147" customWidth="1"/>
    <col min="7434" max="7434" width="13.90625" style="147" customWidth="1"/>
    <col min="7435" max="7435" width="11.90625" style="147" bestFit="1" customWidth="1"/>
    <col min="7436" max="7680" width="8.54296875" style="147"/>
    <col min="7681" max="7681" width="5.08984375" style="147" bestFit="1" customWidth="1"/>
    <col min="7682" max="7682" width="51.36328125" style="147" customWidth="1"/>
    <col min="7683" max="7686" width="8.54296875" style="147"/>
    <col min="7687" max="7687" width="11.90625" style="147" customWidth="1"/>
    <col min="7688" max="7688" width="11.54296875" style="147" customWidth="1"/>
    <col min="7689" max="7689" width="13.54296875" style="147" customWidth="1"/>
    <col min="7690" max="7690" width="13.90625" style="147" customWidth="1"/>
    <col min="7691" max="7691" width="11.90625" style="147" bestFit="1" customWidth="1"/>
    <col min="7692" max="7936" width="8.54296875" style="147"/>
    <col min="7937" max="7937" width="5.08984375" style="147" bestFit="1" customWidth="1"/>
    <col min="7938" max="7938" width="51.36328125" style="147" customWidth="1"/>
    <col min="7939" max="7942" width="8.54296875" style="147"/>
    <col min="7943" max="7943" width="11.90625" style="147" customWidth="1"/>
    <col min="7944" max="7944" width="11.54296875" style="147" customWidth="1"/>
    <col min="7945" max="7945" width="13.54296875" style="147" customWidth="1"/>
    <col min="7946" max="7946" width="13.90625" style="147" customWidth="1"/>
    <col min="7947" max="7947" width="11.90625" style="147" bestFit="1" customWidth="1"/>
    <col min="7948" max="8192" width="8.54296875" style="147"/>
    <col min="8193" max="8193" width="5.08984375" style="147" bestFit="1" customWidth="1"/>
    <col min="8194" max="8194" width="51.36328125" style="147" customWidth="1"/>
    <col min="8195" max="8198" width="8.54296875" style="147"/>
    <col min="8199" max="8199" width="11.90625" style="147" customWidth="1"/>
    <col min="8200" max="8200" width="11.54296875" style="147" customWidth="1"/>
    <col min="8201" max="8201" width="13.54296875" style="147" customWidth="1"/>
    <col min="8202" max="8202" width="13.90625" style="147" customWidth="1"/>
    <col min="8203" max="8203" width="11.90625" style="147" bestFit="1" customWidth="1"/>
    <col min="8204" max="8448" width="8.54296875" style="147"/>
    <col min="8449" max="8449" width="5.08984375" style="147" bestFit="1" customWidth="1"/>
    <col min="8450" max="8450" width="51.36328125" style="147" customWidth="1"/>
    <col min="8451" max="8454" width="8.54296875" style="147"/>
    <col min="8455" max="8455" width="11.90625" style="147" customWidth="1"/>
    <col min="8456" max="8456" width="11.54296875" style="147" customWidth="1"/>
    <col min="8457" max="8457" width="13.54296875" style="147" customWidth="1"/>
    <col min="8458" max="8458" width="13.90625" style="147" customWidth="1"/>
    <col min="8459" max="8459" width="11.90625" style="147" bestFit="1" customWidth="1"/>
    <col min="8460" max="8704" width="8.54296875" style="147"/>
    <col min="8705" max="8705" width="5.08984375" style="147" bestFit="1" customWidth="1"/>
    <col min="8706" max="8706" width="51.36328125" style="147" customWidth="1"/>
    <col min="8707" max="8710" width="8.54296875" style="147"/>
    <col min="8711" max="8711" width="11.90625" style="147" customWidth="1"/>
    <col min="8712" max="8712" width="11.54296875" style="147" customWidth="1"/>
    <col min="8713" max="8713" width="13.54296875" style="147" customWidth="1"/>
    <col min="8714" max="8714" width="13.90625" style="147" customWidth="1"/>
    <col min="8715" max="8715" width="11.90625" style="147" bestFit="1" customWidth="1"/>
    <col min="8716" max="8960" width="8.54296875" style="147"/>
    <col min="8961" max="8961" width="5.08984375" style="147" bestFit="1" customWidth="1"/>
    <col min="8962" max="8962" width="51.36328125" style="147" customWidth="1"/>
    <col min="8963" max="8966" width="8.54296875" style="147"/>
    <col min="8967" max="8967" width="11.90625" style="147" customWidth="1"/>
    <col min="8968" max="8968" width="11.54296875" style="147" customWidth="1"/>
    <col min="8969" max="8969" width="13.54296875" style="147" customWidth="1"/>
    <col min="8970" max="8970" width="13.90625" style="147" customWidth="1"/>
    <col min="8971" max="8971" width="11.90625" style="147" bestFit="1" customWidth="1"/>
    <col min="8972" max="9216" width="8.54296875" style="147"/>
    <col min="9217" max="9217" width="5.08984375" style="147" bestFit="1" customWidth="1"/>
    <col min="9218" max="9218" width="51.36328125" style="147" customWidth="1"/>
    <col min="9219" max="9222" width="8.54296875" style="147"/>
    <col min="9223" max="9223" width="11.90625" style="147" customWidth="1"/>
    <col min="9224" max="9224" width="11.54296875" style="147" customWidth="1"/>
    <col min="9225" max="9225" width="13.54296875" style="147" customWidth="1"/>
    <col min="9226" max="9226" width="13.90625" style="147" customWidth="1"/>
    <col min="9227" max="9227" width="11.90625" style="147" bestFit="1" customWidth="1"/>
    <col min="9228" max="9472" width="8.54296875" style="147"/>
    <col min="9473" max="9473" width="5.08984375" style="147" bestFit="1" customWidth="1"/>
    <col min="9474" max="9474" width="51.36328125" style="147" customWidth="1"/>
    <col min="9475" max="9478" width="8.54296875" style="147"/>
    <col min="9479" max="9479" width="11.90625" style="147" customWidth="1"/>
    <col min="9480" max="9480" width="11.54296875" style="147" customWidth="1"/>
    <col min="9481" max="9481" width="13.54296875" style="147" customWidth="1"/>
    <col min="9482" max="9482" width="13.90625" style="147" customWidth="1"/>
    <col min="9483" max="9483" width="11.90625" style="147" bestFit="1" customWidth="1"/>
    <col min="9484" max="9728" width="8.54296875" style="147"/>
    <col min="9729" max="9729" width="5.08984375" style="147" bestFit="1" customWidth="1"/>
    <col min="9730" max="9730" width="51.36328125" style="147" customWidth="1"/>
    <col min="9731" max="9734" width="8.54296875" style="147"/>
    <col min="9735" max="9735" width="11.90625" style="147" customWidth="1"/>
    <col min="9736" max="9736" width="11.54296875" style="147" customWidth="1"/>
    <col min="9737" max="9737" width="13.54296875" style="147" customWidth="1"/>
    <col min="9738" max="9738" width="13.90625" style="147" customWidth="1"/>
    <col min="9739" max="9739" width="11.90625" style="147" bestFit="1" customWidth="1"/>
    <col min="9740" max="9984" width="8.54296875" style="147"/>
    <col min="9985" max="9985" width="5.08984375" style="147" bestFit="1" customWidth="1"/>
    <col min="9986" max="9986" width="51.36328125" style="147" customWidth="1"/>
    <col min="9987" max="9990" width="8.54296875" style="147"/>
    <col min="9991" max="9991" width="11.90625" style="147" customWidth="1"/>
    <col min="9992" max="9992" width="11.54296875" style="147" customWidth="1"/>
    <col min="9993" max="9993" width="13.54296875" style="147" customWidth="1"/>
    <col min="9994" max="9994" width="13.90625" style="147" customWidth="1"/>
    <col min="9995" max="9995" width="11.90625" style="147" bestFit="1" customWidth="1"/>
    <col min="9996" max="10240" width="8.54296875" style="147"/>
    <col min="10241" max="10241" width="5.08984375" style="147" bestFit="1" customWidth="1"/>
    <col min="10242" max="10242" width="51.36328125" style="147" customWidth="1"/>
    <col min="10243" max="10246" width="8.54296875" style="147"/>
    <col min="10247" max="10247" width="11.90625" style="147" customWidth="1"/>
    <col min="10248" max="10248" width="11.54296875" style="147" customWidth="1"/>
    <col min="10249" max="10249" width="13.54296875" style="147" customWidth="1"/>
    <col min="10250" max="10250" width="13.90625" style="147" customWidth="1"/>
    <col min="10251" max="10251" width="11.90625" style="147" bestFit="1" customWidth="1"/>
    <col min="10252" max="10496" width="8.54296875" style="147"/>
    <col min="10497" max="10497" width="5.08984375" style="147" bestFit="1" customWidth="1"/>
    <col min="10498" max="10498" width="51.36328125" style="147" customWidth="1"/>
    <col min="10499" max="10502" width="8.54296875" style="147"/>
    <col min="10503" max="10503" width="11.90625" style="147" customWidth="1"/>
    <col min="10504" max="10504" width="11.54296875" style="147" customWidth="1"/>
    <col min="10505" max="10505" width="13.54296875" style="147" customWidth="1"/>
    <col min="10506" max="10506" width="13.90625" style="147" customWidth="1"/>
    <col min="10507" max="10507" width="11.90625" style="147" bestFit="1" customWidth="1"/>
    <col min="10508" max="10752" width="8.54296875" style="147"/>
    <col min="10753" max="10753" width="5.08984375" style="147" bestFit="1" customWidth="1"/>
    <col min="10754" max="10754" width="51.36328125" style="147" customWidth="1"/>
    <col min="10755" max="10758" width="8.54296875" style="147"/>
    <col min="10759" max="10759" width="11.90625" style="147" customWidth="1"/>
    <col min="10760" max="10760" width="11.54296875" style="147" customWidth="1"/>
    <col min="10761" max="10761" width="13.54296875" style="147" customWidth="1"/>
    <col min="10762" max="10762" width="13.90625" style="147" customWidth="1"/>
    <col min="10763" max="10763" width="11.90625" style="147" bestFit="1" customWidth="1"/>
    <col min="10764" max="11008" width="8.54296875" style="147"/>
    <col min="11009" max="11009" width="5.08984375" style="147" bestFit="1" customWidth="1"/>
    <col min="11010" max="11010" width="51.36328125" style="147" customWidth="1"/>
    <col min="11011" max="11014" width="8.54296875" style="147"/>
    <col min="11015" max="11015" width="11.90625" style="147" customWidth="1"/>
    <col min="11016" max="11016" width="11.54296875" style="147" customWidth="1"/>
    <col min="11017" max="11017" width="13.54296875" style="147" customWidth="1"/>
    <col min="11018" max="11018" width="13.90625" style="147" customWidth="1"/>
    <col min="11019" max="11019" width="11.90625" style="147" bestFit="1" customWidth="1"/>
    <col min="11020" max="11264" width="8.54296875" style="147"/>
    <col min="11265" max="11265" width="5.08984375" style="147" bestFit="1" customWidth="1"/>
    <col min="11266" max="11266" width="51.36328125" style="147" customWidth="1"/>
    <col min="11267" max="11270" width="8.54296875" style="147"/>
    <col min="11271" max="11271" width="11.90625" style="147" customWidth="1"/>
    <col min="11272" max="11272" width="11.54296875" style="147" customWidth="1"/>
    <col min="11273" max="11273" width="13.54296875" style="147" customWidth="1"/>
    <col min="11274" max="11274" width="13.90625" style="147" customWidth="1"/>
    <col min="11275" max="11275" width="11.90625" style="147" bestFit="1" customWidth="1"/>
    <col min="11276" max="11520" width="8.54296875" style="147"/>
    <col min="11521" max="11521" width="5.08984375" style="147" bestFit="1" customWidth="1"/>
    <col min="11522" max="11522" width="51.36328125" style="147" customWidth="1"/>
    <col min="11523" max="11526" width="8.54296875" style="147"/>
    <col min="11527" max="11527" width="11.90625" style="147" customWidth="1"/>
    <col min="11528" max="11528" width="11.54296875" style="147" customWidth="1"/>
    <col min="11529" max="11529" width="13.54296875" style="147" customWidth="1"/>
    <col min="11530" max="11530" width="13.90625" style="147" customWidth="1"/>
    <col min="11531" max="11531" width="11.90625" style="147" bestFit="1" customWidth="1"/>
    <col min="11532" max="11776" width="8.54296875" style="147"/>
    <col min="11777" max="11777" width="5.08984375" style="147" bestFit="1" customWidth="1"/>
    <col min="11778" max="11778" width="51.36328125" style="147" customWidth="1"/>
    <col min="11779" max="11782" width="8.54296875" style="147"/>
    <col min="11783" max="11783" width="11.90625" style="147" customWidth="1"/>
    <col min="11784" max="11784" width="11.54296875" style="147" customWidth="1"/>
    <col min="11785" max="11785" width="13.54296875" style="147" customWidth="1"/>
    <col min="11786" max="11786" width="13.90625" style="147" customWidth="1"/>
    <col min="11787" max="11787" width="11.90625" style="147" bestFit="1" customWidth="1"/>
    <col min="11788" max="12032" width="8.54296875" style="147"/>
    <col min="12033" max="12033" width="5.08984375" style="147" bestFit="1" customWidth="1"/>
    <col min="12034" max="12034" width="51.36328125" style="147" customWidth="1"/>
    <col min="12035" max="12038" width="8.54296875" style="147"/>
    <col min="12039" max="12039" width="11.90625" style="147" customWidth="1"/>
    <col min="12040" max="12040" width="11.54296875" style="147" customWidth="1"/>
    <col min="12041" max="12041" width="13.54296875" style="147" customWidth="1"/>
    <col min="12042" max="12042" width="13.90625" style="147" customWidth="1"/>
    <col min="12043" max="12043" width="11.90625" style="147" bestFit="1" customWidth="1"/>
    <col min="12044" max="12288" width="8.54296875" style="147"/>
    <col min="12289" max="12289" width="5.08984375" style="147" bestFit="1" customWidth="1"/>
    <col min="12290" max="12290" width="51.36328125" style="147" customWidth="1"/>
    <col min="12291" max="12294" width="8.54296875" style="147"/>
    <col min="12295" max="12295" width="11.90625" style="147" customWidth="1"/>
    <col min="12296" max="12296" width="11.54296875" style="147" customWidth="1"/>
    <col min="12297" max="12297" width="13.54296875" style="147" customWidth="1"/>
    <col min="12298" max="12298" width="13.90625" style="147" customWidth="1"/>
    <col min="12299" max="12299" width="11.90625" style="147" bestFit="1" customWidth="1"/>
    <col min="12300" max="12544" width="8.54296875" style="147"/>
    <col min="12545" max="12545" width="5.08984375" style="147" bestFit="1" customWidth="1"/>
    <col min="12546" max="12546" width="51.36328125" style="147" customWidth="1"/>
    <col min="12547" max="12550" width="8.54296875" style="147"/>
    <col min="12551" max="12551" width="11.90625" style="147" customWidth="1"/>
    <col min="12552" max="12552" width="11.54296875" style="147" customWidth="1"/>
    <col min="12553" max="12553" width="13.54296875" style="147" customWidth="1"/>
    <col min="12554" max="12554" width="13.90625" style="147" customWidth="1"/>
    <col min="12555" max="12555" width="11.90625" style="147" bestFit="1" customWidth="1"/>
    <col min="12556" max="12800" width="8.54296875" style="147"/>
    <col min="12801" max="12801" width="5.08984375" style="147" bestFit="1" customWidth="1"/>
    <col min="12802" max="12802" width="51.36328125" style="147" customWidth="1"/>
    <col min="12803" max="12806" width="8.54296875" style="147"/>
    <col min="12807" max="12807" width="11.90625" style="147" customWidth="1"/>
    <col min="12808" max="12808" width="11.54296875" style="147" customWidth="1"/>
    <col min="12809" max="12809" width="13.54296875" style="147" customWidth="1"/>
    <col min="12810" max="12810" width="13.90625" style="147" customWidth="1"/>
    <col min="12811" max="12811" width="11.90625" style="147" bestFit="1" customWidth="1"/>
    <col min="12812" max="13056" width="8.54296875" style="147"/>
    <col min="13057" max="13057" width="5.08984375" style="147" bestFit="1" customWidth="1"/>
    <col min="13058" max="13058" width="51.36328125" style="147" customWidth="1"/>
    <col min="13059" max="13062" width="8.54296875" style="147"/>
    <col min="13063" max="13063" width="11.90625" style="147" customWidth="1"/>
    <col min="13064" max="13064" width="11.54296875" style="147" customWidth="1"/>
    <col min="13065" max="13065" width="13.54296875" style="147" customWidth="1"/>
    <col min="13066" max="13066" width="13.90625" style="147" customWidth="1"/>
    <col min="13067" max="13067" width="11.90625" style="147" bestFit="1" customWidth="1"/>
    <col min="13068" max="13312" width="8.54296875" style="147"/>
    <col min="13313" max="13313" width="5.08984375" style="147" bestFit="1" customWidth="1"/>
    <col min="13314" max="13314" width="51.36328125" style="147" customWidth="1"/>
    <col min="13315" max="13318" width="8.54296875" style="147"/>
    <col min="13319" max="13319" width="11.90625" style="147" customWidth="1"/>
    <col min="13320" max="13320" width="11.54296875" style="147" customWidth="1"/>
    <col min="13321" max="13321" width="13.54296875" style="147" customWidth="1"/>
    <col min="13322" max="13322" width="13.90625" style="147" customWidth="1"/>
    <col min="13323" max="13323" width="11.90625" style="147" bestFit="1" customWidth="1"/>
    <col min="13324" max="13568" width="8.54296875" style="147"/>
    <col min="13569" max="13569" width="5.08984375" style="147" bestFit="1" customWidth="1"/>
    <col min="13570" max="13570" width="51.36328125" style="147" customWidth="1"/>
    <col min="13571" max="13574" width="8.54296875" style="147"/>
    <col min="13575" max="13575" width="11.90625" style="147" customWidth="1"/>
    <col min="13576" max="13576" width="11.54296875" style="147" customWidth="1"/>
    <col min="13577" max="13577" width="13.54296875" style="147" customWidth="1"/>
    <col min="13578" max="13578" width="13.90625" style="147" customWidth="1"/>
    <col min="13579" max="13579" width="11.90625" style="147" bestFit="1" customWidth="1"/>
    <col min="13580" max="13824" width="8.54296875" style="147"/>
    <col min="13825" max="13825" width="5.08984375" style="147" bestFit="1" customWidth="1"/>
    <col min="13826" max="13826" width="51.36328125" style="147" customWidth="1"/>
    <col min="13827" max="13830" width="8.54296875" style="147"/>
    <col min="13831" max="13831" width="11.90625" style="147" customWidth="1"/>
    <col min="13832" max="13832" width="11.54296875" style="147" customWidth="1"/>
    <col min="13833" max="13833" width="13.54296875" style="147" customWidth="1"/>
    <col min="13834" max="13834" width="13.90625" style="147" customWidth="1"/>
    <col min="13835" max="13835" width="11.90625" style="147" bestFit="1" customWidth="1"/>
    <col min="13836" max="14080" width="8.54296875" style="147"/>
    <col min="14081" max="14081" width="5.08984375" style="147" bestFit="1" customWidth="1"/>
    <col min="14082" max="14082" width="51.36328125" style="147" customWidth="1"/>
    <col min="14083" max="14086" width="8.54296875" style="147"/>
    <col min="14087" max="14087" width="11.90625" style="147" customWidth="1"/>
    <col min="14088" max="14088" width="11.54296875" style="147" customWidth="1"/>
    <col min="14089" max="14089" width="13.54296875" style="147" customWidth="1"/>
    <col min="14090" max="14090" width="13.90625" style="147" customWidth="1"/>
    <col min="14091" max="14091" width="11.90625" style="147" bestFit="1" customWidth="1"/>
    <col min="14092" max="14336" width="8.54296875" style="147"/>
    <col min="14337" max="14337" width="5.08984375" style="147" bestFit="1" customWidth="1"/>
    <col min="14338" max="14338" width="51.36328125" style="147" customWidth="1"/>
    <col min="14339" max="14342" width="8.54296875" style="147"/>
    <col min="14343" max="14343" width="11.90625" style="147" customWidth="1"/>
    <col min="14344" max="14344" width="11.54296875" style="147" customWidth="1"/>
    <col min="14345" max="14345" width="13.54296875" style="147" customWidth="1"/>
    <col min="14346" max="14346" width="13.90625" style="147" customWidth="1"/>
    <col min="14347" max="14347" width="11.90625" style="147" bestFit="1" customWidth="1"/>
    <col min="14348" max="14592" width="8.54296875" style="147"/>
    <col min="14593" max="14593" width="5.08984375" style="147" bestFit="1" customWidth="1"/>
    <col min="14594" max="14594" width="51.36328125" style="147" customWidth="1"/>
    <col min="14595" max="14598" width="8.54296875" style="147"/>
    <col min="14599" max="14599" width="11.90625" style="147" customWidth="1"/>
    <col min="14600" max="14600" width="11.54296875" style="147" customWidth="1"/>
    <col min="14601" max="14601" width="13.54296875" style="147" customWidth="1"/>
    <col min="14602" max="14602" width="13.90625" style="147" customWidth="1"/>
    <col min="14603" max="14603" width="11.90625" style="147" bestFit="1" customWidth="1"/>
    <col min="14604" max="14848" width="8.54296875" style="147"/>
    <col min="14849" max="14849" width="5.08984375" style="147" bestFit="1" customWidth="1"/>
    <col min="14850" max="14850" width="51.36328125" style="147" customWidth="1"/>
    <col min="14851" max="14854" width="8.54296875" style="147"/>
    <col min="14855" max="14855" width="11.90625" style="147" customWidth="1"/>
    <col min="14856" max="14856" width="11.54296875" style="147" customWidth="1"/>
    <col min="14857" max="14857" width="13.54296875" style="147" customWidth="1"/>
    <col min="14858" max="14858" width="13.90625" style="147" customWidth="1"/>
    <col min="14859" max="14859" width="11.90625" style="147" bestFit="1" customWidth="1"/>
    <col min="14860" max="15104" width="8.54296875" style="147"/>
    <col min="15105" max="15105" width="5.08984375" style="147" bestFit="1" customWidth="1"/>
    <col min="15106" max="15106" width="51.36328125" style="147" customWidth="1"/>
    <col min="15107" max="15110" width="8.54296875" style="147"/>
    <col min="15111" max="15111" width="11.90625" style="147" customWidth="1"/>
    <col min="15112" max="15112" width="11.54296875" style="147" customWidth="1"/>
    <col min="15113" max="15113" width="13.54296875" style="147" customWidth="1"/>
    <col min="15114" max="15114" width="13.90625" style="147" customWidth="1"/>
    <col min="15115" max="15115" width="11.90625" style="147" bestFit="1" customWidth="1"/>
    <col min="15116" max="15360" width="8.54296875" style="147"/>
    <col min="15361" max="15361" width="5.08984375" style="147" bestFit="1" customWidth="1"/>
    <col min="15362" max="15362" width="51.36328125" style="147" customWidth="1"/>
    <col min="15363" max="15366" width="8.54296875" style="147"/>
    <col min="15367" max="15367" width="11.90625" style="147" customWidth="1"/>
    <col min="15368" max="15368" width="11.54296875" style="147" customWidth="1"/>
    <col min="15369" max="15369" width="13.54296875" style="147" customWidth="1"/>
    <col min="15370" max="15370" width="13.90625" style="147" customWidth="1"/>
    <col min="15371" max="15371" width="11.90625" style="147" bestFit="1" customWidth="1"/>
    <col min="15372" max="15616" width="8.54296875" style="147"/>
    <col min="15617" max="15617" width="5.08984375" style="147" bestFit="1" customWidth="1"/>
    <col min="15618" max="15618" width="51.36328125" style="147" customWidth="1"/>
    <col min="15619" max="15622" width="8.54296875" style="147"/>
    <col min="15623" max="15623" width="11.90625" style="147" customWidth="1"/>
    <col min="15624" max="15624" width="11.54296875" style="147" customWidth="1"/>
    <col min="15625" max="15625" width="13.54296875" style="147" customWidth="1"/>
    <col min="15626" max="15626" width="13.90625" style="147" customWidth="1"/>
    <col min="15627" max="15627" width="11.90625" style="147" bestFit="1" customWidth="1"/>
    <col min="15628" max="15872" width="8.54296875" style="147"/>
    <col min="15873" max="15873" width="5.08984375" style="147" bestFit="1" customWidth="1"/>
    <col min="15874" max="15874" width="51.36328125" style="147" customWidth="1"/>
    <col min="15875" max="15878" width="8.54296875" style="147"/>
    <col min="15879" max="15879" width="11.90625" style="147" customWidth="1"/>
    <col min="15880" max="15880" width="11.54296875" style="147" customWidth="1"/>
    <col min="15881" max="15881" width="13.54296875" style="147" customWidth="1"/>
    <col min="15882" max="15882" width="13.90625" style="147" customWidth="1"/>
    <col min="15883" max="15883" width="11.90625" style="147" bestFit="1" customWidth="1"/>
    <col min="15884" max="16128" width="8.54296875" style="147"/>
    <col min="16129" max="16129" width="5.08984375" style="147" bestFit="1" customWidth="1"/>
    <col min="16130" max="16130" width="51.36328125" style="147" customWidth="1"/>
    <col min="16131" max="16134" width="8.54296875" style="147"/>
    <col min="16135" max="16135" width="11.90625" style="147" customWidth="1"/>
    <col min="16136" max="16136" width="11.54296875" style="147" customWidth="1"/>
    <col min="16137" max="16137" width="13.54296875" style="147" customWidth="1"/>
    <col min="16138" max="16138" width="13.90625" style="147" customWidth="1"/>
    <col min="16139" max="16139" width="11.90625" style="147" bestFit="1" customWidth="1"/>
    <col min="16140" max="16384" width="8.54296875" style="147"/>
  </cols>
  <sheetData>
    <row r="1" spans="1:10" ht="31.5" customHeight="1" x14ac:dyDescent="0.85">
      <c r="A1" s="364" t="s">
        <v>811</v>
      </c>
      <c r="B1" s="364"/>
      <c r="C1" s="364"/>
      <c r="D1" s="364"/>
      <c r="E1" s="364"/>
      <c r="F1" s="364"/>
      <c r="G1" s="364"/>
      <c r="H1" s="364"/>
      <c r="I1" s="364"/>
      <c r="J1" s="364"/>
    </row>
    <row r="2" spans="1:10" x14ac:dyDescent="0.85">
      <c r="A2" s="363" t="s">
        <v>617</v>
      </c>
      <c r="B2" s="338" t="s">
        <v>795</v>
      </c>
      <c r="C2" s="338" t="s">
        <v>796</v>
      </c>
      <c r="D2" s="338" t="s">
        <v>797</v>
      </c>
      <c r="E2" s="338" t="s">
        <v>628</v>
      </c>
      <c r="F2" s="338" t="s">
        <v>798</v>
      </c>
      <c r="G2" s="338"/>
      <c r="H2" s="338"/>
      <c r="I2" s="363" t="s">
        <v>620</v>
      </c>
      <c r="J2" s="338" t="s">
        <v>623</v>
      </c>
    </row>
    <row r="3" spans="1:10" x14ac:dyDescent="0.85">
      <c r="A3" s="363"/>
      <c r="B3" s="338"/>
      <c r="C3" s="338"/>
      <c r="D3" s="338"/>
      <c r="E3" s="338"/>
      <c r="F3" s="3" t="s">
        <v>799</v>
      </c>
      <c r="G3" s="3" t="s">
        <v>800</v>
      </c>
      <c r="H3" s="3" t="s">
        <v>801</v>
      </c>
      <c r="I3" s="363"/>
      <c r="J3" s="338"/>
    </row>
    <row r="4" spans="1:10" ht="120.75" customHeight="1" x14ac:dyDescent="0.85">
      <c r="A4" s="2">
        <v>1</v>
      </c>
      <c r="B4" s="150" t="s">
        <v>812</v>
      </c>
      <c r="C4" s="2" t="s">
        <v>732</v>
      </c>
      <c r="D4" s="2" t="s">
        <v>598</v>
      </c>
      <c r="E4" s="2">
        <v>13</v>
      </c>
      <c r="F4" s="2">
        <v>3.2</v>
      </c>
      <c r="G4" s="2"/>
      <c r="H4" s="2">
        <v>1.42</v>
      </c>
      <c r="I4" s="260">
        <f>PRODUCT(E4:H4)</f>
        <v>59.071999999999996</v>
      </c>
      <c r="J4" s="149"/>
    </row>
    <row r="5" spans="1:10" ht="113.25" customHeight="1" x14ac:dyDescent="0.85">
      <c r="A5" s="2">
        <v>2</v>
      </c>
      <c r="B5" s="150" t="s">
        <v>803</v>
      </c>
      <c r="C5" s="2" t="s">
        <v>732</v>
      </c>
      <c r="D5" s="2" t="s">
        <v>598</v>
      </c>
      <c r="E5" s="2">
        <v>2</v>
      </c>
      <c r="F5" s="2">
        <v>16.2</v>
      </c>
      <c r="G5" s="2"/>
      <c r="H5" s="2">
        <v>1</v>
      </c>
      <c r="I5" s="260">
        <f>PRODUCT(E5:H5)</f>
        <v>32.4</v>
      </c>
      <c r="J5" s="149"/>
    </row>
    <row r="6" spans="1:10" ht="161" customHeight="1" x14ac:dyDescent="0.85">
      <c r="A6" s="2">
        <v>3</v>
      </c>
      <c r="B6" s="151" t="s">
        <v>805</v>
      </c>
      <c r="C6" s="2"/>
      <c r="D6" s="2"/>
      <c r="E6" s="2"/>
      <c r="F6" s="2"/>
      <c r="G6" s="2"/>
      <c r="H6" s="2"/>
      <c r="I6" s="2"/>
      <c r="J6" s="149"/>
    </row>
    <row r="7" spans="1:10" ht="62.25" customHeight="1" x14ac:dyDescent="0.85">
      <c r="A7" s="2" t="s">
        <v>806</v>
      </c>
      <c r="B7" s="152" t="s">
        <v>807</v>
      </c>
      <c r="C7" s="2" t="s">
        <v>628</v>
      </c>
      <c r="D7" s="2"/>
      <c r="E7" s="2">
        <v>16</v>
      </c>
      <c r="F7" s="2"/>
      <c r="G7" s="2"/>
      <c r="H7" s="2"/>
      <c r="I7" s="260">
        <f>PRODUCT(E7:H7)</f>
        <v>16</v>
      </c>
      <c r="J7" s="149"/>
    </row>
    <row r="8" spans="1:10" ht="48.75" customHeight="1" x14ac:dyDescent="0.85">
      <c r="A8" s="2" t="s">
        <v>808</v>
      </c>
      <c r="B8" s="150" t="s">
        <v>809</v>
      </c>
      <c r="C8" s="2" t="s">
        <v>628</v>
      </c>
      <c r="D8" s="2"/>
      <c r="E8" s="2">
        <v>16</v>
      </c>
      <c r="F8" s="2"/>
      <c r="G8" s="2"/>
      <c r="H8" s="2"/>
      <c r="I8" s="260">
        <f>PRODUCT(E8:H8)</f>
        <v>16</v>
      </c>
      <c r="J8" s="149"/>
    </row>
    <row r="9" spans="1:10" x14ac:dyDescent="0.85">
      <c r="A9" s="153">
        <v>4</v>
      </c>
      <c r="B9" s="149" t="s">
        <v>810</v>
      </c>
      <c r="C9" s="149" t="s">
        <v>624</v>
      </c>
      <c r="D9" s="149" t="s">
        <v>813</v>
      </c>
      <c r="E9" s="153">
        <v>2</v>
      </c>
      <c r="F9" s="149"/>
      <c r="G9" s="149"/>
      <c r="H9" s="149"/>
      <c r="I9" s="275">
        <f>E9*8</f>
        <v>16</v>
      </c>
      <c r="J9" s="149"/>
    </row>
  </sheetData>
  <mergeCells count="9">
    <mergeCell ref="A1:J1"/>
    <mergeCell ref="A2:A3"/>
    <mergeCell ref="B2:B3"/>
    <mergeCell ref="C2:C3"/>
    <mergeCell ref="D2:D3"/>
    <mergeCell ref="E2:E3"/>
    <mergeCell ref="F2:H2"/>
    <mergeCell ref="I2:I3"/>
    <mergeCell ref="J2:J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2B575-ABD0-4F08-97AC-A9109200737E}">
  <sheetPr>
    <tabColor theme="9" tint="0.79998168889431442"/>
  </sheetPr>
  <dimension ref="A1:K160"/>
  <sheetViews>
    <sheetView zoomScale="70" zoomScaleNormal="70" workbookViewId="0">
      <pane xSplit="1" ySplit="4" topLeftCell="B172" activePane="bottomRight" state="frozen"/>
      <selection activeCell="C5" sqref="C5:C6"/>
      <selection pane="topRight" activeCell="C5" sqref="C5:C6"/>
      <selection pane="bottomLeft" activeCell="C5" sqref="C5:C6"/>
      <selection pane="bottomRight" activeCell="C5" sqref="C5:C6"/>
    </sheetView>
  </sheetViews>
  <sheetFormatPr defaultColWidth="12.6328125" defaultRowHeight="15" customHeight="1" x14ac:dyDescent="0.35"/>
  <cols>
    <col min="1" max="1" width="8.90625" style="177" customWidth="1"/>
    <col min="2" max="2" width="12" style="177" customWidth="1"/>
    <col min="3" max="3" width="49.453125" style="177" customWidth="1"/>
    <col min="4" max="4" width="8.90625" style="177" customWidth="1"/>
    <col min="5" max="5" width="13.90625" style="177" customWidth="1"/>
    <col min="6" max="6" width="11.08984375" style="177" customWidth="1"/>
    <col min="7" max="7" width="8.90625" style="177" customWidth="1"/>
    <col min="8" max="8" width="10.453125" style="177" customWidth="1"/>
    <col min="9" max="9" width="10.6328125" style="177" customWidth="1"/>
    <col min="10" max="11" width="8.90625" style="177" customWidth="1"/>
    <col min="12" max="16384" width="12.6328125" style="177"/>
  </cols>
  <sheetData>
    <row r="1" spans="1:11" ht="20.25" customHeight="1" x14ac:dyDescent="0.9">
      <c r="A1" s="174" t="s">
        <v>911</v>
      </c>
      <c r="B1" s="174"/>
      <c r="C1" s="175"/>
      <c r="D1" s="175"/>
      <c r="E1" s="175"/>
      <c r="F1" s="175"/>
      <c r="G1" s="175"/>
      <c r="H1" s="175"/>
      <c r="I1" s="175"/>
      <c r="J1" s="175"/>
      <c r="K1" s="175"/>
    </row>
    <row r="2" spans="1:11" ht="20.25" customHeight="1" x14ac:dyDescent="0.9">
      <c r="A2" s="174" t="s">
        <v>965</v>
      </c>
      <c r="B2" s="174"/>
      <c r="C2" s="175"/>
      <c r="D2" s="175"/>
      <c r="E2" s="175"/>
      <c r="F2" s="175"/>
      <c r="G2" s="175"/>
      <c r="H2" s="175"/>
      <c r="I2" s="175"/>
      <c r="J2" s="175"/>
      <c r="K2" s="175"/>
    </row>
    <row r="3" spans="1:11" ht="20.25" customHeight="1" x14ac:dyDescent="0.9">
      <c r="A3" s="175"/>
      <c r="B3" s="175"/>
      <c r="C3" s="175"/>
      <c r="D3" s="175"/>
      <c r="E3" s="175"/>
      <c r="F3" s="175"/>
      <c r="G3" s="175"/>
      <c r="H3" s="175"/>
      <c r="I3" s="175"/>
      <c r="J3" s="175"/>
      <c r="K3" s="175"/>
    </row>
    <row r="4" spans="1:11" ht="20.25" customHeight="1" x14ac:dyDescent="0.35">
      <c r="A4" s="213" t="s">
        <v>856</v>
      </c>
      <c r="B4" s="198" t="s">
        <v>940</v>
      </c>
      <c r="C4" s="213" t="s">
        <v>941</v>
      </c>
      <c r="D4" s="213" t="s">
        <v>796</v>
      </c>
      <c r="E4" s="198" t="s">
        <v>966</v>
      </c>
      <c r="F4" s="213" t="s">
        <v>799</v>
      </c>
      <c r="G4" s="213" t="s">
        <v>628</v>
      </c>
      <c r="H4" s="213" t="s">
        <v>733</v>
      </c>
      <c r="I4" s="213" t="s">
        <v>6</v>
      </c>
      <c r="J4" s="214"/>
      <c r="K4" s="214"/>
    </row>
    <row r="5" spans="1:11" ht="20.25" customHeight="1" x14ac:dyDescent="0.9">
      <c r="A5" s="215">
        <v>1</v>
      </c>
      <c r="B5" s="215"/>
      <c r="C5" s="216" t="s">
        <v>967</v>
      </c>
      <c r="D5" s="217"/>
      <c r="E5" s="217"/>
      <c r="F5" s="217"/>
      <c r="G5" s="217"/>
      <c r="H5" s="217"/>
      <c r="I5" s="216" t="s">
        <v>968</v>
      </c>
      <c r="J5" s="175"/>
      <c r="K5" s="175"/>
    </row>
    <row r="6" spans="1:11" ht="20.25" customHeight="1" x14ac:dyDescent="0.9">
      <c r="A6" s="218">
        <f t="shared" ref="A6:A14" si="0">A5+0.01</f>
        <v>1.01</v>
      </c>
      <c r="B6" s="218"/>
      <c r="C6" s="217" t="s">
        <v>944</v>
      </c>
      <c r="D6" s="217" t="s">
        <v>624</v>
      </c>
      <c r="E6" s="217">
        <v>0</v>
      </c>
      <c r="F6" s="217" t="s">
        <v>969</v>
      </c>
      <c r="G6" s="217">
        <v>4</v>
      </c>
      <c r="H6" s="217">
        <f t="shared" ref="H6:H14" si="1">PRODUCT(E6:G6)</f>
        <v>0</v>
      </c>
      <c r="I6" s="217"/>
      <c r="J6" s="175"/>
      <c r="K6" s="175"/>
    </row>
    <row r="7" spans="1:11" ht="20.25" customHeight="1" x14ac:dyDescent="0.9">
      <c r="A7" s="218">
        <f t="shared" si="0"/>
        <v>1.02</v>
      </c>
      <c r="B7" s="218"/>
      <c r="C7" s="217" t="s">
        <v>946</v>
      </c>
      <c r="D7" s="217" t="s">
        <v>624</v>
      </c>
      <c r="E7" s="217">
        <v>0</v>
      </c>
      <c r="F7" s="217" t="s">
        <v>969</v>
      </c>
      <c r="G7" s="217">
        <v>1</v>
      </c>
      <c r="H7" s="217">
        <f t="shared" si="1"/>
        <v>0</v>
      </c>
      <c r="I7" s="217"/>
      <c r="J7" s="175"/>
      <c r="K7" s="175"/>
    </row>
    <row r="8" spans="1:11" ht="20.25" customHeight="1" x14ac:dyDescent="0.9">
      <c r="A8" s="218">
        <f t="shared" si="0"/>
        <v>1.03</v>
      </c>
      <c r="B8" s="218"/>
      <c r="C8" s="217" t="s">
        <v>947</v>
      </c>
      <c r="D8" s="217" t="s">
        <v>624</v>
      </c>
      <c r="E8" s="217">
        <v>0</v>
      </c>
      <c r="F8" s="217" t="s">
        <v>969</v>
      </c>
      <c r="G8" s="217">
        <v>1</v>
      </c>
      <c r="H8" s="217">
        <f t="shared" si="1"/>
        <v>0</v>
      </c>
      <c r="I8" s="217"/>
      <c r="J8" s="175"/>
      <c r="K8" s="175"/>
    </row>
    <row r="9" spans="1:11" ht="20.25" customHeight="1" x14ac:dyDescent="0.9">
      <c r="A9" s="218">
        <f t="shared" si="0"/>
        <v>1.04</v>
      </c>
      <c r="B9" s="218"/>
      <c r="C9" s="217" t="s">
        <v>948</v>
      </c>
      <c r="D9" s="217" t="s">
        <v>624</v>
      </c>
      <c r="E9" s="217">
        <v>0</v>
      </c>
      <c r="F9" s="217" t="s">
        <v>969</v>
      </c>
      <c r="G9" s="217">
        <v>0</v>
      </c>
      <c r="H9" s="217">
        <f t="shared" si="1"/>
        <v>0</v>
      </c>
      <c r="I9" s="217"/>
      <c r="J9" s="175"/>
      <c r="K9" s="175"/>
    </row>
    <row r="10" spans="1:11" ht="20.25" customHeight="1" x14ac:dyDescent="0.9">
      <c r="A10" s="218">
        <f t="shared" si="0"/>
        <v>1.05</v>
      </c>
      <c r="B10" s="218"/>
      <c r="C10" s="217" t="s">
        <v>949</v>
      </c>
      <c r="D10" s="217" t="s">
        <v>624</v>
      </c>
      <c r="E10" s="217">
        <v>0</v>
      </c>
      <c r="F10" s="217" t="s">
        <v>969</v>
      </c>
      <c r="G10" s="217">
        <v>0</v>
      </c>
      <c r="H10" s="217">
        <f t="shared" si="1"/>
        <v>0</v>
      </c>
      <c r="I10" s="217"/>
      <c r="J10" s="175"/>
      <c r="K10" s="175"/>
    </row>
    <row r="11" spans="1:11" ht="20.25" customHeight="1" x14ac:dyDescent="0.9">
      <c r="A11" s="218">
        <f t="shared" si="0"/>
        <v>1.06</v>
      </c>
      <c r="B11" s="218"/>
      <c r="C11" s="217" t="s">
        <v>950</v>
      </c>
      <c r="D11" s="217" t="s">
        <v>624</v>
      </c>
      <c r="E11" s="217">
        <v>0</v>
      </c>
      <c r="F11" s="217" t="s">
        <v>969</v>
      </c>
      <c r="G11" s="217">
        <v>1</v>
      </c>
      <c r="H11" s="217">
        <f t="shared" si="1"/>
        <v>0</v>
      </c>
      <c r="I11" s="217"/>
      <c r="J11" s="175"/>
      <c r="K11" s="175"/>
    </row>
    <row r="12" spans="1:11" ht="20.25" customHeight="1" x14ac:dyDescent="0.9">
      <c r="A12" s="218">
        <f t="shared" si="0"/>
        <v>1.07</v>
      </c>
      <c r="B12" s="218"/>
      <c r="C12" s="217" t="s">
        <v>951</v>
      </c>
      <c r="D12" s="217" t="s">
        <v>624</v>
      </c>
      <c r="E12" s="217">
        <v>0</v>
      </c>
      <c r="F12" s="217" t="s">
        <v>969</v>
      </c>
      <c r="G12" s="217">
        <v>1</v>
      </c>
      <c r="H12" s="217">
        <f t="shared" si="1"/>
        <v>0</v>
      </c>
      <c r="I12" s="217"/>
      <c r="J12" s="175"/>
      <c r="K12" s="175"/>
    </row>
    <row r="13" spans="1:11" ht="20.25" customHeight="1" x14ac:dyDescent="0.9">
      <c r="A13" s="218">
        <f t="shared" si="0"/>
        <v>1.08</v>
      </c>
      <c r="B13" s="218"/>
      <c r="C13" s="217" t="s">
        <v>952</v>
      </c>
      <c r="D13" s="217" t="s">
        <v>624</v>
      </c>
      <c r="E13" s="217">
        <v>0</v>
      </c>
      <c r="F13" s="217" t="s">
        <v>969</v>
      </c>
      <c r="G13" s="217">
        <v>1</v>
      </c>
      <c r="H13" s="217">
        <f t="shared" si="1"/>
        <v>0</v>
      </c>
      <c r="I13" s="217"/>
      <c r="J13" s="175"/>
      <c r="K13" s="175"/>
    </row>
    <row r="14" spans="1:11" ht="20.25" customHeight="1" x14ac:dyDescent="0.9">
      <c r="A14" s="218">
        <f t="shared" si="0"/>
        <v>1.0900000000000001</v>
      </c>
      <c r="B14" s="218"/>
      <c r="C14" s="217" t="s">
        <v>953</v>
      </c>
      <c r="D14" s="217" t="s">
        <v>624</v>
      </c>
      <c r="E14" s="217">
        <v>0</v>
      </c>
      <c r="F14" s="217" t="s">
        <v>969</v>
      </c>
      <c r="G14" s="217">
        <v>1</v>
      </c>
      <c r="H14" s="217">
        <f t="shared" si="1"/>
        <v>0</v>
      </c>
      <c r="I14" s="217"/>
      <c r="J14" s="175"/>
      <c r="K14" s="175"/>
    </row>
    <row r="15" spans="1:11" ht="20.25" customHeight="1" x14ac:dyDescent="0.9">
      <c r="A15" s="217"/>
      <c r="B15" s="217"/>
      <c r="C15" s="217"/>
      <c r="D15" s="217"/>
      <c r="E15" s="217"/>
      <c r="F15" s="217"/>
      <c r="G15" s="217"/>
      <c r="H15" s="217"/>
      <c r="I15" s="217"/>
      <c r="J15" s="175"/>
      <c r="K15" s="175"/>
    </row>
    <row r="16" spans="1:11" ht="20.25" customHeight="1" x14ac:dyDescent="0.9">
      <c r="A16" s="215">
        <v>2</v>
      </c>
      <c r="B16" s="219" t="s">
        <v>943</v>
      </c>
      <c r="C16" s="220" t="s">
        <v>970</v>
      </c>
      <c r="D16" s="217"/>
      <c r="E16" s="217"/>
      <c r="F16" s="217"/>
      <c r="G16" s="217"/>
      <c r="H16" s="217"/>
      <c r="I16" s="216" t="s">
        <v>968</v>
      </c>
      <c r="J16" s="175"/>
      <c r="K16" s="175"/>
    </row>
    <row r="17" spans="1:11" ht="20.25" customHeight="1" x14ac:dyDescent="0.9">
      <c r="A17" s="218">
        <f t="shared" ref="A17:A25" si="2">A16+0.01</f>
        <v>2.0099999999999998</v>
      </c>
      <c r="B17" s="218" t="s">
        <v>943</v>
      </c>
      <c r="C17" s="217" t="s">
        <v>944</v>
      </c>
      <c r="D17" s="217" t="s">
        <v>624</v>
      </c>
      <c r="E17" s="221">
        <v>1</v>
      </c>
      <c r="F17" s="217" t="s">
        <v>969</v>
      </c>
      <c r="G17" s="217">
        <v>6</v>
      </c>
      <c r="H17" s="221">
        <f t="shared" ref="H17:H25" si="3">PRODUCT(E17:G17)</f>
        <v>6</v>
      </c>
      <c r="I17" s="217"/>
      <c r="J17" s="175"/>
      <c r="K17" s="175"/>
    </row>
    <row r="18" spans="1:11" ht="20.25" customHeight="1" x14ac:dyDescent="0.9">
      <c r="A18" s="218">
        <f t="shared" si="2"/>
        <v>2.0199999999999996</v>
      </c>
      <c r="B18" s="218" t="s">
        <v>943</v>
      </c>
      <c r="C18" s="217" t="s">
        <v>946</v>
      </c>
      <c r="D18" s="217" t="s">
        <v>624</v>
      </c>
      <c r="E18" s="221">
        <v>1</v>
      </c>
      <c r="F18" s="217" t="s">
        <v>969</v>
      </c>
      <c r="G18" s="217">
        <v>2</v>
      </c>
      <c r="H18" s="221">
        <f t="shared" si="3"/>
        <v>2</v>
      </c>
      <c r="I18" s="217"/>
      <c r="J18" s="175"/>
      <c r="K18" s="175"/>
    </row>
    <row r="19" spans="1:11" ht="20.25" customHeight="1" x14ac:dyDescent="0.9">
      <c r="A19" s="218">
        <f t="shared" si="2"/>
        <v>2.0299999999999994</v>
      </c>
      <c r="B19" s="218" t="s">
        <v>943</v>
      </c>
      <c r="C19" s="217" t="s">
        <v>947</v>
      </c>
      <c r="D19" s="217" t="s">
        <v>624</v>
      </c>
      <c r="E19" s="221">
        <v>1</v>
      </c>
      <c r="F19" s="217" t="s">
        <v>969</v>
      </c>
      <c r="G19" s="217">
        <v>2</v>
      </c>
      <c r="H19" s="221">
        <f t="shared" si="3"/>
        <v>2</v>
      </c>
      <c r="I19" s="217"/>
      <c r="J19" s="175"/>
      <c r="K19" s="175"/>
    </row>
    <row r="20" spans="1:11" ht="20.25" customHeight="1" x14ac:dyDescent="0.9">
      <c r="A20" s="218">
        <f t="shared" si="2"/>
        <v>2.0399999999999991</v>
      </c>
      <c r="B20" s="218" t="s">
        <v>943</v>
      </c>
      <c r="C20" s="217" t="s">
        <v>948</v>
      </c>
      <c r="D20" s="217" t="s">
        <v>624</v>
      </c>
      <c r="E20" s="221">
        <v>1</v>
      </c>
      <c r="F20" s="217" t="s">
        <v>969</v>
      </c>
      <c r="G20" s="217">
        <v>0</v>
      </c>
      <c r="H20" s="221">
        <f t="shared" si="3"/>
        <v>0</v>
      </c>
      <c r="I20" s="217"/>
      <c r="J20" s="175"/>
      <c r="K20" s="175"/>
    </row>
    <row r="21" spans="1:11" ht="20.25" customHeight="1" x14ac:dyDescent="0.9">
      <c r="A21" s="218">
        <f t="shared" si="2"/>
        <v>2.0499999999999989</v>
      </c>
      <c r="B21" s="218" t="s">
        <v>943</v>
      </c>
      <c r="C21" s="217" t="s">
        <v>949</v>
      </c>
      <c r="D21" s="217" t="s">
        <v>624</v>
      </c>
      <c r="E21" s="221">
        <v>1</v>
      </c>
      <c r="F21" s="217" t="s">
        <v>969</v>
      </c>
      <c r="G21" s="217">
        <v>0</v>
      </c>
      <c r="H21" s="221">
        <f t="shared" si="3"/>
        <v>0</v>
      </c>
      <c r="I21" s="217"/>
      <c r="J21" s="175"/>
      <c r="K21" s="175"/>
    </row>
    <row r="22" spans="1:11" ht="20.25" customHeight="1" x14ac:dyDescent="0.9">
      <c r="A22" s="218">
        <f t="shared" si="2"/>
        <v>2.0599999999999987</v>
      </c>
      <c r="B22" s="218" t="s">
        <v>943</v>
      </c>
      <c r="C22" s="217" t="s">
        <v>950</v>
      </c>
      <c r="D22" s="217" t="s">
        <v>624</v>
      </c>
      <c r="E22" s="221">
        <v>1</v>
      </c>
      <c r="F22" s="217" t="s">
        <v>969</v>
      </c>
      <c r="G22" s="217">
        <v>2</v>
      </c>
      <c r="H22" s="221">
        <f t="shared" si="3"/>
        <v>2</v>
      </c>
      <c r="I22" s="217"/>
      <c r="J22" s="175"/>
      <c r="K22" s="175"/>
    </row>
    <row r="23" spans="1:11" ht="20.25" customHeight="1" x14ac:dyDescent="0.9">
      <c r="A23" s="218">
        <f t="shared" si="2"/>
        <v>2.0699999999999985</v>
      </c>
      <c r="B23" s="218" t="s">
        <v>943</v>
      </c>
      <c r="C23" s="217" t="s">
        <v>951</v>
      </c>
      <c r="D23" s="217" t="s">
        <v>624</v>
      </c>
      <c r="E23" s="221">
        <v>1</v>
      </c>
      <c r="F23" s="217" t="s">
        <v>969</v>
      </c>
      <c r="G23" s="217">
        <v>2</v>
      </c>
      <c r="H23" s="221">
        <f t="shared" si="3"/>
        <v>2</v>
      </c>
      <c r="I23" s="217"/>
      <c r="J23" s="175"/>
      <c r="K23" s="175"/>
    </row>
    <row r="24" spans="1:11" ht="20.25" customHeight="1" x14ac:dyDescent="0.9">
      <c r="A24" s="218">
        <f t="shared" si="2"/>
        <v>2.0799999999999983</v>
      </c>
      <c r="B24" s="218" t="s">
        <v>943</v>
      </c>
      <c r="C24" s="217" t="s">
        <v>971</v>
      </c>
      <c r="D24" s="217" t="s">
        <v>624</v>
      </c>
      <c r="E24" s="221">
        <v>1</v>
      </c>
      <c r="F24" s="217" t="s">
        <v>969</v>
      </c>
      <c r="G24" s="217">
        <v>2</v>
      </c>
      <c r="H24" s="221">
        <f t="shared" si="3"/>
        <v>2</v>
      </c>
      <c r="I24" s="217"/>
      <c r="J24" s="175"/>
      <c r="K24" s="175"/>
    </row>
    <row r="25" spans="1:11" ht="20.25" customHeight="1" x14ac:dyDescent="0.9">
      <c r="A25" s="218">
        <f t="shared" si="2"/>
        <v>2.0899999999999981</v>
      </c>
      <c r="B25" s="218" t="s">
        <v>943</v>
      </c>
      <c r="C25" s="217" t="s">
        <v>953</v>
      </c>
      <c r="D25" s="217" t="s">
        <v>624</v>
      </c>
      <c r="E25" s="221">
        <v>1</v>
      </c>
      <c r="F25" s="217" t="s">
        <v>969</v>
      </c>
      <c r="G25" s="217">
        <v>2</v>
      </c>
      <c r="H25" s="221">
        <f t="shared" si="3"/>
        <v>2</v>
      </c>
      <c r="I25" s="217"/>
      <c r="J25" s="175"/>
      <c r="K25" s="175"/>
    </row>
    <row r="26" spans="1:11" ht="20.25" customHeight="1" x14ac:dyDescent="0.9">
      <c r="A26" s="222"/>
      <c r="B26" s="222"/>
      <c r="C26" s="217"/>
      <c r="D26" s="217"/>
      <c r="E26" s="217"/>
      <c r="F26" s="217"/>
      <c r="G26" s="217"/>
      <c r="H26" s="217"/>
      <c r="I26" s="217"/>
      <c r="J26" s="175"/>
      <c r="K26" s="175"/>
    </row>
    <row r="27" spans="1:11" ht="20.25" customHeight="1" x14ac:dyDescent="0.9">
      <c r="A27" s="215">
        <v>3</v>
      </c>
      <c r="B27" s="215" t="s">
        <v>955</v>
      </c>
      <c r="C27" s="216" t="s">
        <v>972</v>
      </c>
      <c r="D27" s="217"/>
      <c r="E27" s="217"/>
      <c r="F27" s="217"/>
      <c r="G27" s="217"/>
      <c r="H27" s="217"/>
      <c r="I27" s="216" t="s">
        <v>973</v>
      </c>
      <c r="J27" s="175"/>
      <c r="K27" s="175"/>
    </row>
    <row r="28" spans="1:11" ht="20.25" customHeight="1" x14ac:dyDescent="0.9">
      <c r="A28" s="218">
        <f t="shared" ref="A28:A35" si="4">A27+0.01</f>
        <v>3.01</v>
      </c>
      <c r="B28" s="218" t="s">
        <v>955</v>
      </c>
      <c r="C28" s="217" t="s">
        <v>944</v>
      </c>
      <c r="D28" s="217" t="s">
        <v>624</v>
      </c>
      <c r="E28" s="221">
        <f>'Junction_Sch-B'!N17+'Junction_Sch-B'!N18</f>
        <v>27</v>
      </c>
      <c r="F28" s="217" t="s">
        <v>969</v>
      </c>
      <c r="G28" s="217">
        <v>2</v>
      </c>
      <c r="H28" s="221">
        <f t="shared" ref="H28:H35" si="5">PRODUCT(E28:G28)</f>
        <v>54</v>
      </c>
      <c r="I28" s="217"/>
      <c r="J28" s="175"/>
      <c r="K28" s="175"/>
    </row>
    <row r="29" spans="1:11" ht="20.25" customHeight="1" x14ac:dyDescent="0.9">
      <c r="A29" s="218">
        <f t="shared" si="4"/>
        <v>3.0199999999999996</v>
      </c>
      <c r="B29" s="218" t="s">
        <v>955</v>
      </c>
      <c r="C29" s="217" t="s">
        <v>946</v>
      </c>
      <c r="D29" s="217" t="s">
        <v>624</v>
      </c>
      <c r="E29" s="221">
        <f t="shared" ref="E29:E35" si="6">$E$28</f>
        <v>27</v>
      </c>
      <c r="F29" s="217" t="s">
        <v>969</v>
      </c>
      <c r="G29" s="217">
        <v>1</v>
      </c>
      <c r="H29" s="221">
        <f t="shared" si="5"/>
        <v>27</v>
      </c>
      <c r="I29" s="217"/>
      <c r="J29" s="175"/>
      <c r="K29" s="175"/>
    </row>
    <row r="30" spans="1:11" ht="20.25" customHeight="1" x14ac:dyDescent="0.9">
      <c r="A30" s="218">
        <f t="shared" si="4"/>
        <v>3.0299999999999994</v>
      </c>
      <c r="B30" s="218" t="s">
        <v>955</v>
      </c>
      <c r="C30" s="217" t="s">
        <v>947</v>
      </c>
      <c r="D30" s="217" t="s">
        <v>624</v>
      </c>
      <c r="E30" s="221">
        <f t="shared" si="6"/>
        <v>27</v>
      </c>
      <c r="F30" s="217" t="s">
        <v>969</v>
      </c>
      <c r="G30" s="217">
        <v>2</v>
      </c>
      <c r="H30" s="221">
        <f t="shared" si="5"/>
        <v>54</v>
      </c>
      <c r="I30" s="217"/>
      <c r="J30" s="175"/>
      <c r="K30" s="175"/>
    </row>
    <row r="31" spans="1:11" ht="20.25" customHeight="1" x14ac:dyDescent="0.9">
      <c r="A31" s="218">
        <f t="shared" si="4"/>
        <v>3.0399999999999991</v>
      </c>
      <c r="B31" s="218" t="s">
        <v>955</v>
      </c>
      <c r="C31" s="217" t="s">
        <v>948</v>
      </c>
      <c r="D31" s="217" t="s">
        <v>624</v>
      </c>
      <c r="E31" s="221">
        <f t="shared" si="6"/>
        <v>27</v>
      </c>
      <c r="F31" s="217" t="s">
        <v>969</v>
      </c>
      <c r="G31" s="217">
        <v>0</v>
      </c>
      <c r="H31" s="221">
        <f t="shared" si="5"/>
        <v>0</v>
      </c>
      <c r="I31" s="217"/>
      <c r="J31" s="175"/>
      <c r="K31" s="175"/>
    </row>
    <row r="32" spans="1:11" ht="20.25" customHeight="1" x14ac:dyDescent="0.9">
      <c r="A32" s="218">
        <f t="shared" si="4"/>
        <v>3.0499999999999989</v>
      </c>
      <c r="B32" s="218" t="s">
        <v>955</v>
      </c>
      <c r="C32" s="217" t="s">
        <v>949</v>
      </c>
      <c r="D32" s="217" t="s">
        <v>624</v>
      </c>
      <c r="E32" s="221">
        <f t="shared" si="6"/>
        <v>27</v>
      </c>
      <c r="F32" s="217" t="s">
        <v>969</v>
      </c>
      <c r="G32" s="217">
        <v>0</v>
      </c>
      <c r="H32" s="221">
        <f t="shared" si="5"/>
        <v>0</v>
      </c>
      <c r="I32" s="217"/>
      <c r="J32" s="175"/>
      <c r="K32" s="175"/>
    </row>
    <row r="33" spans="1:11" ht="20.25" customHeight="1" x14ac:dyDescent="0.9">
      <c r="A33" s="218">
        <f t="shared" si="4"/>
        <v>3.0599999999999987</v>
      </c>
      <c r="B33" s="218" t="s">
        <v>955</v>
      </c>
      <c r="C33" s="217" t="s">
        <v>956</v>
      </c>
      <c r="D33" s="217" t="s">
        <v>624</v>
      </c>
      <c r="E33" s="221">
        <f t="shared" si="6"/>
        <v>27</v>
      </c>
      <c r="F33" s="217" t="s">
        <v>969</v>
      </c>
      <c r="G33" s="217">
        <v>1</v>
      </c>
      <c r="H33" s="221">
        <f t="shared" si="5"/>
        <v>27</v>
      </c>
      <c r="I33" s="217"/>
      <c r="J33" s="175"/>
      <c r="K33" s="175"/>
    </row>
    <row r="34" spans="1:11" ht="20.25" customHeight="1" x14ac:dyDescent="0.9">
      <c r="A34" s="218">
        <f t="shared" si="4"/>
        <v>3.0699999999999985</v>
      </c>
      <c r="B34" s="218" t="s">
        <v>955</v>
      </c>
      <c r="C34" s="217" t="s">
        <v>951</v>
      </c>
      <c r="D34" s="217" t="s">
        <v>624</v>
      </c>
      <c r="E34" s="221">
        <f t="shared" si="6"/>
        <v>27</v>
      </c>
      <c r="F34" s="217" t="s">
        <v>969</v>
      </c>
      <c r="G34" s="217">
        <v>1</v>
      </c>
      <c r="H34" s="221">
        <f t="shared" si="5"/>
        <v>27</v>
      </c>
      <c r="I34" s="217"/>
      <c r="J34" s="175"/>
      <c r="K34" s="175"/>
    </row>
    <row r="35" spans="1:11" ht="20.25" customHeight="1" x14ac:dyDescent="0.9">
      <c r="A35" s="218">
        <f t="shared" si="4"/>
        <v>3.0799999999999983</v>
      </c>
      <c r="B35" s="218" t="s">
        <v>955</v>
      </c>
      <c r="C35" s="217" t="s">
        <v>952</v>
      </c>
      <c r="D35" s="217" t="s">
        <v>624</v>
      </c>
      <c r="E35" s="221">
        <f t="shared" si="6"/>
        <v>27</v>
      </c>
      <c r="F35" s="217" t="s">
        <v>969</v>
      </c>
      <c r="G35" s="217">
        <v>0</v>
      </c>
      <c r="H35" s="221">
        <f t="shared" si="5"/>
        <v>0</v>
      </c>
      <c r="I35" s="217"/>
      <c r="J35" s="175"/>
      <c r="K35" s="175"/>
    </row>
    <row r="36" spans="1:11" ht="20.25" customHeight="1" x14ac:dyDescent="0.9">
      <c r="A36" s="218"/>
      <c r="B36" s="218"/>
      <c r="C36" s="217"/>
      <c r="D36" s="217"/>
      <c r="E36" s="217"/>
      <c r="F36" s="217"/>
      <c r="G36" s="217"/>
      <c r="H36" s="221"/>
      <c r="I36" s="217"/>
      <c r="J36" s="175"/>
      <c r="K36" s="175"/>
    </row>
    <row r="37" spans="1:11" ht="20.25" customHeight="1" x14ac:dyDescent="0.9">
      <c r="A37" s="215">
        <v>4</v>
      </c>
      <c r="B37" s="215" t="s">
        <v>955</v>
      </c>
      <c r="C37" s="216" t="s">
        <v>974</v>
      </c>
      <c r="D37" s="217"/>
      <c r="E37" s="217"/>
      <c r="F37" s="217"/>
      <c r="G37" s="217"/>
      <c r="H37" s="221"/>
      <c r="I37" s="216" t="s">
        <v>973</v>
      </c>
      <c r="J37" s="175"/>
      <c r="K37" s="175"/>
    </row>
    <row r="38" spans="1:11" ht="20.25" customHeight="1" x14ac:dyDescent="0.9">
      <c r="A38" s="218">
        <f t="shared" ref="A38:A44" si="7">A37+0.01</f>
        <v>4.01</v>
      </c>
      <c r="B38" s="218" t="s">
        <v>955</v>
      </c>
      <c r="C38" s="217" t="s">
        <v>944</v>
      </c>
      <c r="D38" s="217" t="s">
        <v>624</v>
      </c>
      <c r="E38" s="221">
        <f>'Junction_Sch-B'!N19</f>
        <v>13</v>
      </c>
      <c r="F38" s="217" t="s">
        <v>969</v>
      </c>
      <c r="G38" s="217">
        <v>2</v>
      </c>
      <c r="H38" s="221">
        <f t="shared" ref="H38:H44" si="8">PRODUCT(E38:G38)</f>
        <v>26</v>
      </c>
      <c r="I38" s="217"/>
      <c r="J38" s="175"/>
      <c r="K38" s="175"/>
    </row>
    <row r="39" spans="1:11" ht="20.25" customHeight="1" x14ac:dyDescent="0.9">
      <c r="A39" s="218">
        <f t="shared" si="7"/>
        <v>4.0199999999999996</v>
      </c>
      <c r="B39" s="218" t="s">
        <v>955</v>
      </c>
      <c r="C39" s="217" t="s">
        <v>947</v>
      </c>
      <c r="D39" s="217" t="s">
        <v>624</v>
      </c>
      <c r="E39" s="221">
        <f>$E$38</f>
        <v>13</v>
      </c>
      <c r="F39" s="217" t="s">
        <v>969</v>
      </c>
      <c r="G39" s="217">
        <v>2</v>
      </c>
      <c r="H39" s="221">
        <f t="shared" si="8"/>
        <v>26</v>
      </c>
      <c r="I39" s="217"/>
      <c r="J39" s="175"/>
      <c r="K39" s="175"/>
    </row>
    <row r="40" spans="1:11" ht="20.25" customHeight="1" x14ac:dyDescent="0.9">
      <c r="A40" s="218">
        <f t="shared" si="7"/>
        <v>4.0299999999999994</v>
      </c>
      <c r="B40" s="218" t="s">
        <v>955</v>
      </c>
      <c r="C40" s="217" t="s">
        <v>948</v>
      </c>
      <c r="D40" s="217" t="s">
        <v>624</v>
      </c>
      <c r="E40" s="221">
        <v>0</v>
      </c>
      <c r="F40" s="217" t="s">
        <v>969</v>
      </c>
      <c r="G40" s="217">
        <v>0</v>
      </c>
      <c r="H40" s="221">
        <f t="shared" si="8"/>
        <v>0</v>
      </c>
      <c r="I40" s="217"/>
      <c r="J40" s="175"/>
      <c r="K40" s="175"/>
    </row>
    <row r="41" spans="1:11" ht="20.25" customHeight="1" x14ac:dyDescent="0.9">
      <c r="A41" s="218">
        <f t="shared" si="7"/>
        <v>4.0399999999999991</v>
      </c>
      <c r="B41" s="218" t="s">
        <v>955</v>
      </c>
      <c r="C41" s="217" t="s">
        <v>949</v>
      </c>
      <c r="D41" s="217" t="s">
        <v>624</v>
      </c>
      <c r="E41" s="221">
        <v>0</v>
      </c>
      <c r="F41" s="217" t="s">
        <v>969</v>
      </c>
      <c r="G41" s="217">
        <v>0</v>
      </c>
      <c r="H41" s="221">
        <f t="shared" si="8"/>
        <v>0</v>
      </c>
      <c r="I41" s="217"/>
      <c r="J41" s="175"/>
      <c r="K41" s="175"/>
    </row>
    <row r="42" spans="1:11" ht="20.25" customHeight="1" x14ac:dyDescent="0.9">
      <c r="A42" s="218">
        <f t="shared" si="7"/>
        <v>4.0499999999999989</v>
      </c>
      <c r="B42" s="218" t="s">
        <v>955</v>
      </c>
      <c r="C42" s="217" t="s">
        <v>951</v>
      </c>
      <c r="D42" s="217" t="s">
        <v>624</v>
      </c>
      <c r="E42" s="221">
        <f t="shared" ref="E42:E44" si="9">$E$38</f>
        <v>13</v>
      </c>
      <c r="F42" s="217" t="s">
        <v>969</v>
      </c>
      <c r="G42" s="217">
        <v>2</v>
      </c>
      <c r="H42" s="221">
        <f t="shared" si="8"/>
        <v>26</v>
      </c>
      <c r="I42" s="217"/>
      <c r="J42" s="175"/>
      <c r="K42" s="175"/>
    </row>
    <row r="43" spans="1:11" ht="20.25" customHeight="1" x14ac:dyDescent="0.9">
      <c r="A43" s="218">
        <f t="shared" si="7"/>
        <v>4.0599999999999987</v>
      </c>
      <c r="B43" s="218" t="s">
        <v>955</v>
      </c>
      <c r="C43" s="217" t="s">
        <v>956</v>
      </c>
      <c r="D43" s="217" t="s">
        <v>624</v>
      </c>
      <c r="E43" s="221">
        <f t="shared" si="9"/>
        <v>13</v>
      </c>
      <c r="F43" s="217" t="s">
        <v>969</v>
      </c>
      <c r="G43" s="217">
        <v>0</v>
      </c>
      <c r="H43" s="221">
        <f t="shared" si="8"/>
        <v>0</v>
      </c>
      <c r="I43" s="217"/>
      <c r="J43" s="175"/>
      <c r="K43" s="175"/>
    </row>
    <row r="44" spans="1:11" ht="20.25" customHeight="1" x14ac:dyDescent="0.9">
      <c r="A44" s="218">
        <f t="shared" si="7"/>
        <v>4.0699999999999985</v>
      </c>
      <c r="B44" s="218" t="s">
        <v>955</v>
      </c>
      <c r="C44" s="217" t="s">
        <v>952</v>
      </c>
      <c r="D44" s="217" t="s">
        <v>624</v>
      </c>
      <c r="E44" s="221">
        <f t="shared" si="9"/>
        <v>13</v>
      </c>
      <c r="F44" s="217" t="s">
        <v>969</v>
      </c>
      <c r="G44" s="217">
        <v>0</v>
      </c>
      <c r="H44" s="221">
        <f t="shared" si="8"/>
        <v>0</v>
      </c>
      <c r="I44" s="217"/>
      <c r="J44" s="175"/>
      <c r="K44" s="175"/>
    </row>
    <row r="45" spans="1:11" ht="20.25" customHeight="1" x14ac:dyDescent="0.9">
      <c r="A45" s="218"/>
      <c r="B45" s="218"/>
      <c r="C45" s="217"/>
      <c r="D45" s="217"/>
      <c r="E45" s="217"/>
      <c r="F45" s="217"/>
      <c r="G45" s="217"/>
      <c r="H45" s="221"/>
      <c r="I45" s="217"/>
      <c r="J45" s="175"/>
      <c r="K45" s="175"/>
    </row>
    <row r="46" spans="1:11" ht="20.25" customHeight="1" x14ac:dyDescent="0.9">
      <c r="A46" s="215">
        <v>5</v>
      </c>
      <c r="B46" s="215" t="s">
        <v>955</v>
      </c>
      <c r="C46" s="216" t="s">
        <v>975</v>
      </c>
      <c r="D46" s="217"/>
      <c r="E46" s="217"/>
      <c r="F46" s="217"/>
      <c r="G46" s="217"/>
      <c r="H46" s="221"/>
      <c r="I46" s="216" t="s">
        <v>973</v>
      </c>
      <c r="J46" s="175"/>
      <c r="K46" s="175"/>
    </row>
    <row r="47" spans="1:11" ht="20.25" customHeight="1" x14ac:dyDescent="0.9">
      <c r="A47" s="218">
        <f t="shared" ref="A47:A51" si="10">A46+0.01</f>
        <v>5.01</v>
      </c>
      <c r="B47" s="218" t="s">
        <v>955</v>
      </c>
      <c r="C47" s="217" t="s">
        <v>947</v>
      </c>
      <c r="D47" s="217" t="s">
        <v>624</v>
      </c>
      <c r="E47" s="221">
        <f>'Junction_Sch-B'!O19</f>
        <v>32</v>
      </c>
      <c r="F47" s="217" t="s">
        <v>969</v>
      </c>
      <c r="G47" s="217">
        <v>2</v>
      </c>
      <c r="H47" s="221">
        <f t="shared" ref="H47:H51" si="11">PRODUCT(E47:G47)</f>
        <v>64</v>
      </c>
      <c r="I47" s="217"/>
      <c r="J47" s="175"/>
      <c r="K47" s="175"/>
    </row>
    <row r="48" spans="1:11" ht="20.25" customHeight="1" x14ac:dyDescent="0.9">
      <c r="A48" s="218">
        <f t="shared" si="10"/>
        <v>5.0199999999999996</v>
      </c>
      <c r="B48" s="218" t="s">
        <v>955</v>
      </c>
      <c r="C48" s="217" t="s">
        <v>957</v>
      </c>
      <c r="D48" s="217" t="s">
        <v>624</v>
      </c>
      <c r="E48" s="221">
        <f t="shared" ref="E48:E51" si="12">$E$47</f>
        <v>32</v>
      </c>
      <c r="F48" s="217" t="s">
        <v>969</v>
      </c>
      <c r="G48" s="217">
        <v>2</v>
      </c>
      <c r="H48" s="221">
        <f t="shared" si="11"/>
        <v>64</v>
      </c>
      <c r="I48" s="217"/>
      <c r="J48" s="175"/>
      <c r="K48" s="175"/>
    </row>
    <row r="49" spans="1:11" ht="20.25" customHeight="1" x14ac:dyDescent="0.9">
      <c r="A49" s="218">
        <f t="shared" si="10"/>
        <v>5.0299999999999994</v>
      </c>
      <c r="B49" s="218" t="s">
        <v>955</v>
      </c>
      <c r="C49" s="217" t="s">
        <v>949</v>
      </c>
      <c r="D49" s="217" t="s">
        <v>624</v>
      </c>
      <c r="E49" s="221">
        <f t="shared" si="12"/>
        <v>32</v>
      </c>
      <c r="F49" s="217" t="s">
        <v>969</v>
      </c>
      <c r="G49" s="217">
        <v>0</v>
      </c>
      <c r="H49" s="221">
        <f t="shared" si="11"/>
        <v>0</v>
      </c>
      <c r="I49" s="217"/>
      <c r="J49" s="175"/>
      <c r="K49" s="175"/>
    </row>
    <row r="50" spans="1:11" ht="20.25" customHeight="1" x14ac:dyDescent="0.9">
      <c r="A50" s="218">
        <f t="shared" si="10"/>
        <v>5.0399999999999991</v>
      </c>
      <c r="B50" s="218" t="s">
        <v>955</v>
      </c>
      <c r="C50" s="217" t="s">
        <v>951</v>
      </c>
      <c r="D50" s="217" t="s">
        <v>624</v>
      </c>
      <c r="E50" s="221">
        <f t="shared" si="12"/>
        <v>32</v>
      </c>
      <c r="F50" s="217" t="s">
        <v>969</v>
      </c>
      <c r="G50" s="217">
        <v>0</v>
      </c>
      <c r="H50" s="221">
        <f t="shared" si="11"/>
        <v>0</v>
      </c>
      <c r="I50" s="217"/>
      <c r="J50" s="175"/>
      <c r="K50" s="175"/>
    </row>
    <row r="51" spans="1:11" ht="20.25" customHeight="1" x14ac:dyDescent="0.9">
      <c r="A51" s="218">
        <f t="shared" si="10"/>
        <v>5.0499999999999989</v>
      </c>
      <c r="B51" s="218" t="s">
        <v>955</v>
      </c>
      <c r="C51" s="217" t="s">
        <v>956</v>
      </c>
      <c r="D51" s="217" t="s">
        <v>624</v>
      </c>
      <c r="E51" s="221">
        <f t="shared" si="12"/>
        <v>32</v>
      </c>
      <c r="F51" s="217" t="s">
        <v>969</v>
      </c>
      <c r="G51" s="217">
        <v>0</v>
      </c>
      <c r="H51" s="221">
        <f t="shared" si="11"/>
        <v>0</v>
      </c>
      <c r="I51" s="217"/>
      <c r="J51" s="175"/>
      <c r="K51" s="175"/>
    </row>
    <row r="52" spans="1:11" ht="20.25" customHeight="1" x14ac:dyDescent="0.9">
      <c r="A52" s="218"/>
      <c r="B52" s="218"/>
      <c r="C52" s="217"/>
      <c r="D52" s="217"/>
      <c r="E52" s="217"/>
      <c r="F52" s="217"/>
      <c r="G52" s="217"/>
      <c r="H52" s="221"/>
      <c r="I52" s="217"/>
      <c r="J52" s="175"/>
      <c r="K52" s="175"/>
    </row>
    <row r="53" spans="1:11" ht="20.25" customHeight="1" x14ac:dyDescent="0.9">
      <c r="A53" s="215">
        <v>6</v>
      </c>
      <c r="B53" s="215" t="s">
        <v>955</v>
      </c>
      <c r="C53" s="216" t="s">
        <v>976</v>
      </c>
      <c r="D53" s="217"/>
      <c r="E53" s="217"/>
      <c r="F53" s="217"/>
      <c r="G53" s="217"/>
      <c r="H53" s="221"/>
      <c r="I53" s="216" t="s">
        <v>977</v>
      </c>
      <c r="J53" s="175"/>
      <c r="K53" s="175"/>
    </row>
    <row r="54" spans="1:11" ht="20.25" customHeight="1" x14ac:dyDescent="0.9">
      <c r="A54" s="218">
        <f t="shared" ref="A54:A58" si="13">A53+0.01</f>
        <v>6.01</v>
      </c>
      <c r="B54" s="218" t="s">
        <v>955</v>
      </c>
      <c r="C54" s="217" t="s">
        <v>947</v>
      </c>
      <c r="D54" s="217" t="s">
        <v>624</v>
      </c>
      <c r="E54" s="221">
        <f>'Junction_Sch-B'!O17+'Junction_Sch-B'!O18</f>
        <v>109</v>
      </c>
      <c r="F54" s="217" t="s">
        <v>969</v>
      </c>
      <c r="G54" s="217">
        <v>1</v>
      </c>
      <c r="H54" s="221">
        <f t="shared" ref="H54:H58" si="14">PRODUCT(E54:G54)</f>
        <v>109</v>
      </c>
      <c r="I54" s="217"/>
      <c r="J54" s="175"/>
      <c r="K54" s="175"/>
    </row>
    <row r="55" spans="1:11" ht="20.25" customHeight="1" x14ac:dyDescent="0.9">
      <c r="A55" s="218">
        <f t="shared" si="13"/>
        <v>6.02</v>
      </c>
      <c r="B55" s="218" t="s">
        <v>955</v>
      </c>
      <c r="C55" s="217" t="s">
        <v>957</v>
      </c>
      <c r="D55" s="217" t="s">
        <v>624</v>
      </c>
      <c r="E55" s="221">
        <f t="shared" ref="E55:E58" si="15">$E$54</f>
        <v>109</v>
      </c>
      <c r="F55" s="217" t="s">
        <v>969</v>
      </c>
      <c r="G55" s="217">
        <v>1</v>
      </c>
      <c r="H55" s="221">
        <f t="shared" si="14"/>
        <v>109</v>
      </c>
      <c r="I55" s="217"/>
      <c r="J55" s="175"/>
      <c r="K55" s="175"/>
    </row>
    <row r="56" spans="1:11" ht="20.25" customHeight="1" x14ac:dyDescent="0.9">
      <c r="A56" s="218">
        <f t="shared" si="13"/>
        <v>6.0299999999999994</v>
      </c>
      <c r="B56" s="218" t="s">
        <v>955</v>
      </c>
      <c r="C56" s="217" t="s">
        <v>949</v>
      </c>
      <c r="D56" s="217" t="s">
        <v>624</v>
      </c>
      <c r="E56" s="221">
        <f t="shared" si="15"/>
        <v>109</v>
      </c>
      <c r="F56" s="217" t="s">
        <v>969</v>
      </c>
      <c r="G56" s="217">
        <v>0</v>
      </c>
      <c r="H56" s="221">
        <f t="shared" si="14"/>
        <v>0</v>
      </c>
      <c r="I56" s="217"/>
      <c r="J56" s="175"/>
      <c r="K56" s="175"/>
    </row>
    <row r="57" spans="1:11" ht="20.25" customHeight="1" x14ac:dyDescent="0.9">
      <c r="A57" s="218">
        <f t="shared" si="13"/>
        <v>6.0399999999999991</v>
      </c>
      <c r="B57" s="218" t="s">
        <v>955</v>
      </c>
      <c r="C57" s="217" t="s">
        <v>951</v>
      </c>
      <c r="D57" s="217" t="s">
        <v>624</v>
      </c>
      <c r="E57" s="221">
        <f t="shared" si="15"/>
        <v>109</v>
      </c>
      <c r="F57" s="217" t="s">
        <v>969</v>
      </c>
      <c r="G57" s="217">
        <v>1</v>
      </c>
      <c r="H57" s="221">
        <f t="shared" si="14"/>
        <v>109</v>
      </c>
      <c r="I57" s="217"/>
      <c r="J57" s="175"/>
      <c r="K57" s="175"/>
    </row>
    <row r="58" spans="1:11" ht="20.25" customHeight="1" x14ac:dyDescent="0.9">
      <c r="A58" s="218">
        <f t="shared" si="13"/>
        <v>6.0499999999999989</v>
      </c>
      <c r="B58" s="218" t="s">
        <v>955</v>
      </c>
      <c r="C58" s="217" t="s">
        <v>956</v>
      </c>
      <c r="D58" s="217" t="s">
        <v>624</v>
      </c>
      <c r="E58" s="221">
        <f t="shared" si="15"/>
        <v>109</v>
      </c>
      <c r="F58" s="217" t="s">
        <v>969</v>
      </c>
      <c r="G58" s="217">
        <v>1</v>
      </c>
      <c r="H58" s="221">
        <f t="shared" si="14"/>
        <v>109</v>
      </c>
      <c r="I58" s="217"/>
      <c r="J58" s="175"/>
      <c r="K58" s="175"/>
    </row>
    <row r="59" spans="1:11" ht="20.25" customHeight="1" x14ac:dyDescent="0.9">
      <c r="A59" s="218"/>
      <c r="B59" s="218"/>
      <c r="C59" s="217"/>
      <c r="D59" s="217"/>
      <c r="E59" s="217"/>
      <c r="F59" s="217"/>
      <c r="G59" s="217"/>
      <c r="H59" s="217"/>
      <c r="I59" s="217"/>
      <c r="J59" s="175"/>
      <c r="K59" s="175"/>
    </row>
    <row r="60" spans="1:11" ht="20.25" customHeight="1" x14ac:dyDescent="0.9">
      <c r="A60" s="215">
        <v>7</v>
      </c>
      <c r="B60" s="215" t="s">
        <v>961</v>
      </c>
      <c r="C60" s="216" t="s">
        <v>978</v>
      </c>
      <c r="D60" s="217"/>
      <c r="E60" s="217"/>
      <c r="F60" s="217"/>
      <c r="G60" s="217"/>
      <c r="H60" s="217"/>
      <c r="I60" s="216" t="s">
        <v>979</v>
      </c>
      <c r="J60" s="175"/>
      <c r="K60" s="175"/>
    </row>
    <row r="61" spans="1:11" ht="20.25" customHeight="1" x14ac:dyDescent="0.9">
      <c r="A61" s="218">
        <f t="shared" ref="A61:A70" si="16">A60+0.01</f>
        <v>7.01</v>
      </c>
      <c r="B61" s="218" t="s">
        <v>961</v>
      </c>
      <c r="C61" s="217" t="s">
        <v>980</v>
      </c>
      <c r="D61" s="217" t="s">
        <v>624</v>
      </c>
      <c r="E61" s="223">
        <f t="shared" ref="E61:E70" si="17">13</f>
        <v>13</v>
      </c>
      <c r="F61" s="217" t="s">
        <v>969</v>
      </c>
      <c r="G61" s="217">
        <v>2</v>
      </c>
      <c r="H61" s="217">
        <f t="shared" ref="H61:H70" si="18">PRODUCT(E61:G61)</f>
        <v>26</v>
      </c>
      <c r="I61" s="217"/>
      <c r="J61" s="175"/>
      <c r="K61" s="175"/>
    </row>
    <row r="62" spans="1:11" ht="20.25" customHeight="1" x14ac:dyDescent="0.9">
      <c r="A62" s="218">
        <f t="shared" si="16"/>
        <v>7.02</v>
      </c>
      <c r="B62" s="218" t="s">
        <v>961</v>
      </c>
      <c r="C62" s="217" t="s">
        <v>944</v>
      </c>
      <c r="D62" s="217" t="s">
        <v>624</v>
      </c>
      <c r="E62" s="221">
        <f t="shared" si="17"/>
        <v>13</v>
      </c>
      <c r="F62" s="217" t="s">
        <v>969</v>
      </c>
      <c r="G62" s="217">
        <v>6</v>
      </c>
      <c r="H62" s="221">
        <f t="shared" si="18"/>
        <v>78</v>
      </c>
      <c r="I62" s="217"/>
      <c r="J62" s="175"/>
      <c r="K62" s="175"/>
    </row>
    <row r="63" spans="1:11" ht="20.25" customHeight="1" x14ac:dyDescent="0.9">
      <c r="A63" s="218">
        <f t="shared" si="16"/>
        <v>7.0299999999999994</v>
      </c>
      <c r="B63" s="218" t="s">
        <v>961</v>
      </c>
      <c r="C63" s="217" t="s">
        <v>947</v>
      </c>
      <c r="D63" s="217" t="s">
        <v>624</v>
      </c>
      <c r="E63" s="221">
        <f t="shared" si="17"/>
        <v>13</v>
      </c>
      <c r="F63" s="217" t="s">
        <v>969</v>
      </c>
      <c r="G63" s="217">
        <v>6</v>
      </c>
      <c r="H63" s="221">
        <f t="shared" si="18"/>
        <v>78</v>
      </c>
      <c r="I63" s="217"/>
      <c r="J63" s="175"/>
      <c r="K63" s="175"/>
    </row>
    <row r="64" spans="1:11" ht="20.25" customHeight="1" x14ac:dyDescent="0.9">
      <c r="A64" s="218">
        <f t="shared" si="16"/>
        <v>7.0399999999999991</v>
      </c>
      <c r="B64" s="218" t="s">
        <v>961</v>
      </c>
      <c r="C64" s="217" t="s">
        <v>949</v>
      </c>
      <c r="D64" s="217" t="s">
        <v>624</v>
      </c>
      <c r="E64" s="221">
        <f t="shared" si="17"/>
        <v>13</v>
      </c>
      <c r="F64" s="217" t="s">
        <v>969</v>
      </c>
      <c r="G64" s="217">
        <v>2</v>
      </c>
      <c r="H64" s="221">
        <f t="shared" si="18"/>
        <v>26</v>
      </c>
      <c r="I64" s="217"/>
      <c r="J64" s="175"/>
      <c r="K64" s="175"/>
    </row>
    <row r="65" spans="1:11" ht="20.25" customHeight="1" x14ac:dyDescent="0.9">
      <c r="A65" s="218">
        <f t="shared" si="16"/>
        <v>7.0499999999999989</v>
      </c>
      <c r="B65" s="218" t="s">
        <v>961</v>
      </c>
      <c r="C65" s="217" t="s">
        <v>962</v>
      </c>
      <c r="D65" s="217" t="s">
        <v>624</v>
      </c>
      <c r="E65" s="221">
        <f t="shared" si="17"/>
        <v>13</v>
      </c>
      <c r="F65" s="217" t="s">
        <v>969</v>
      </c>
      <c r="G65" s="217">
        <v>0</v>
      </c>
      <c r="H65" s="221">
        <f t="shared" si="18"/>
        <v>0</v>
      </c>
      <c r="I65" s="217"/>
      <c r="J65" s="175"/>
      <c r="K65" s="175"/>
    </row>
    <row r="66" spans="1:11" ht="20.25" customHeight="1" x14ac:dyDescent="0.9">
      <c r="A66" s="218">
        <f t="shared" si="16"/>
        <v>7.0599999999999987</v>
      </c>
      <c r="B66" s="218" t="s">
        <v>961</v>
      </c>
      <c r="C66" s="217" t="s">
        <v>963</v>
      </c>
      <c r="D66" s="217" t="s">
        <v>624</v>
      </c>
      <c r="E66" s="221">
        <f t="shared" si="17"/>
        <v>13</v>
      </c>
      <c r="F66" s="217" t="s">
        <v>969</v>
      </c>
      <c r="G66" s="217">
        <v>0</v>
      </c>
      <c r="H66" s="221">
        <f t="shared" si="18"/>
        <v>0</v>
      </c>
      <c r="I66" s="217"/>
      <c r="J66" s="175"/>
      <c r="K66" s="175"/>
    </row>
    <row r="67" spans="1:11" ht="20.25" customHeight="1" x14ac:dyDescent="0.9">
      <c r="A67" s="218">
        <f t="shared" si="16"/>
        <v>7.0699999999999985</v>
      </c>
      <c r="B67" s="218" t="s">
        <v>961</v>
      </c>
      <c r="C67" s="217" t="s">
        <v>964</v>
      </c>
      <c r="D67" s="217" t="s">
        <v>624</v>
      </c>
      <c r="E67" s="221">
        <f t="shared" si="17"/>
        <v>13</v>
      </c>
      <c r="F67" s="217" t="s">
        <v>969</v>
      </c>
      <c r="G67" s="217">
        <v>0</v>
      </c>
      <c r="H67" s="221">
        <f t="shared" si="18"/>
        <v>0</v>
      </c>
      <c r="I67" s="217"/>
      <c r="J67" s="175"/>
      <c r="K67" s="175"/>
    </row>
    <row r="68" spans="1:11" ht="20.25" customHeight="1" x14ac:dyDescent="0.9">
      <c r="A68" s="218">
        <f t="shared" si="16"/>
        <v>7.0799999999999983</v>
      </c>
      <c r="B68" s="218" t="s">
        <v>961</v>
      </c>
      <c r="C68" s="217" t="s">
        <v>956</v>
      </c>
      <c r="D68" s="217" t="s">
        <v>624</v>
      </c>
      <c r="E68" s="221">
        <f t="shared" si="17"/>
        <v>13</v>
      </c>
      <c r="F68" s="217" t="s">
        <v>969</v>
      </c>
      <c r="G68" s="217">
        <v>2</v>
      </c>
      <c r="H68" s="221">
        <f t="shared" si="18"/>
        <v>26</v>
      </c>
      <c r="I68" s="217"/>
      <c r="J68" s="175"/>
      <c r="K68" s="175"/>
    </row>
    <row r="69" spans="1:11" ht="20.25" customHeight="1" x14ac:dyDescent="0.9">
      <c r="A69" s="218">
        <f t="shared" si="16"/>
        <v>7.0899999999999981</v>
      </c>
      <c r="B69" s="218" t="s">
        <v>961</v>
      </c>
      <c r="C69" s="217" t="s">
        <v>951</v>
      </c>
      <c r="D69" s="217" t="s">
        <v>624</v>
      </c>
      <c r="E69" s="221">
        <f t="shared" si="17"/>
        <v>13</v>
      </c>
      <c r="F69" s="217" t="s">
        <v>969</v>
      </c>
      <c r="G69" s="217">
        <v>2</v>
      </c>
      <c r="H69" s="221">
        <f t="shared" si="18"/>
        <v>26</v>
      </c>
      <c r="I69" s="217"/>
      <c r="J69" s="175"/>
      <c r="K69" s="175"/>
    </row>
    <row r="70" spans="1:11" ht="20.25" customHeight="1" x14ac:dyDescent="0.9">
      <c r="A70" s="222">
        <f t="shared" si="16"/>
        <v>7.0999999999999979</v>
      </c>
      <c r="B70" s="222" t="s">
        <v>961</v>
      </c>
      <c r="C70" s="217" t="s">
        <v>953</v>
      </c>
      <c r="D70" s="217" t="s">
        <v>624</v>
      </c>
      <c r="E70" s="221">
        <f t="shared" si="17"/>
        <v>13</v>
      </c>
      <c r="F70" s="217" t="s">
        <v>969</v>
      </c>
      <c r="G70" s="217">
        <v>2</v>
      </c>
      <c r="H70" s="221">
        <f t="shared" si="18"/>
        <v>26</v>
      </c>
      <c r="I70" s="217"/>
      <c r="J70" s="175"/>
      <c r="K70" s="175"/>
    </row>
    <row r="71" spans="1:11" ht="20.25" customHeight="1" x14ac:dyDescent="0.9">
      <c r="A71" s="218"/>
      <c r="B71" s="218"/>
      <c r="C71" s="217"/>
      <c r="D71" s="217"/>
      <c r="E71" s="217"/>
      <c r="F71" s="217"/>
      <c r="G71" s="217"/>
      <c r="H71" s="217"/>
      <c r="I71" s="217"/>
      <c r="J71" s="175"/>
      <c r="K71" s="175"/>
    </row>
    <row r="72" spans="1:11" ht="20.25" customHeight="1" x14ac:dyDescent="0.9">
      <c r="A72" s="215">
        <v>8</v>
      </c>
      <c r="B72" s="215"/>
      <c r="C72" s="216" t="s">
        <v>981</v>
      </c>
      <c r="D72" s="217"/>
      <c r="E72" s="217"/>
      <c r="F72" s="217"/>
      <c r="G72" s="217"/>
      <c r="H72" s="217"/>
      <c r="I72" s="216" t="s">
        <v>979</v>
      </c>
      <c r="J72" s="175"/>
      <c r="K72" s="175"/>
    </row>
    <row r="73" spans="1:11" ht="20.25" customHeight="1" x14ac:dyDescent="0.9">
      <c r="A73" s="218">
        <f t="shared" ref="A73:A79" si="19">A72+0.01</f>
        <v>8.01</v>
      </c>
      <c r="B73" s="218"/>
      <c r="C73" s="217" t="s">
        <v>944</v>
      </c>
      <c r="D73" s="217" t="s">
        <v>624</v>
      </c>
      <c r="E73" s="218">
        <v>8</v>
      </c>
      <c r="F73" s="217" t="s">
        <v>969</v>
      </c>
      <c r="G73" s="217">
        <v>0</v>
      </c>
      <c r="H73" s="217">
        <f t="shared" ref="H73:H79" si="20">PRODUCT(E73:G73)</f>
        <v>0</v>
      </c>
      <c r="I73" s="217"/>
      <c r="J73" s="175"/>
      <c r="K73" s="175"/>
    </row>
    <row r="74" spans="1:11" ht="20.25" customHeight="1" x14ac:dyDescent="0.9">
      <c r="A74" s="218">
        <f t="shared" si="19"/>
        <v>8.02</v>
      </c>
      <c r="B74" s="218"/>
      <c r="C74" s="217" t="s">
        <v>947</v>
      </c>
      <c r="D74" s="217" t="s">
        <v>624</v>
      </c>
      <c r="E74" s="218">
        <v>8</v>
      </c>
      <c r="F74" s="217" t="s">
        <v>969</v>
      </c>
      <c r="G74" s="217">
        <v>4</v>
      </c>
      <c r="H74" s="217">
        <f t="shared" si="20"/>
        <v>32</v>
      </c>
      <c r="I74" s="217"/>
      <c r="J74" s="175"/>
      <c r="K74" s="175"/>
    </row>
    <row r="75" spans="1:11" ht="20.25" customHeight="1" x14ac:dyDescent="0.9">
      <c r="A75" s="218">
        <f t="shared" si="19"/>
        <v>8.0299999999999994</v>
      </c>
      <c r="B75" s="218"/>
      <c r="C75" s="217" t="s">
        <v>963</v>
      </c>
      <c r="D75" s="217" t="s">
        <v>624</v>
      </c>
      <c r="E75" s="218">
        <v>8</v>
      </c>
      <c r="F75" s="217" t="s">
        <v>969</v>
      </c>
      <c r="G75" s="217">
        <v>0</v>
      </c>
      <c r="H75" s="217">
        <f t="shared" si="20"/>
        <v>0</v>
      </c>
      <c r="I75" s="217"/>
      <c r="J75" s="175"/>
      <c r="K75" s="175"/>
    </row>
    <row r="76" spans="1:11" ht="20.25" customHeight="1" x14ac:dyDescent="0.9">
      <c r="A76" s="218">
        <f t="shared" si="19"/>
        <v>8.0399999999999991</v>
      </c>
      <c r="B76" s="218"/>
      <c r="C76" s="217" t="s">
        <v>962</v>
      </c>
      <c r="D76" s="217" t="s">
        <v>624</v>
      </c>
      <c r="E76" s="218">
        <v>8</v>
      </c>
      <c r="F76" s="217" t="s">
        <v>969</v>
      </c>
      <c r="G76" s="217">
        <v>2</v>
      </c>
      <c r="H76" s="217">
        <f t="shared" si="20"/>
        <v>16</v>
      </c>
      <c r="I76" s="217"/>
      <c r="J76" s="175"/>
      <c r="K76" s="175"/>
    </row>
    <row r="77" spans="1:11" ht="20.25" customHeight="1" x14ac:dyDescent="0.9">
      <c r="A77" s="218">
        <f t="shared" si="19"/>
        <v>8.0499999999999989</v>
      </c>
      <c r="B77" s="218"/>
      <c r="C77" s="217" t="s">
        <v>951</v>
      </c>
      <c r="D77" s="217" t="s">
        <v>624</v>
      </c>
      <c r="E77" s="218">
        <v>8</v>
      </c>
      <c r="F77" s="217" t="s">
        <v>969</v>
      </c>
      <c r="G77" s="217">
        <v>2</v>
      </c>
      <c r="H77" s="217">
        <f t="shared" si="20"/>
        <v>16</v>
      </c>
      <c r="I77" s="217"/>
      <c r="J77" s="175"/>
      <c r="K77" s="175"/>
    </row>
    <row r="78" spans="1:11" ht="20.25" customHeight="1" x14ac:dyDescent="0.9">
      <c r="A78" s="218">
        <f t="shared" si="19"/>
        <v>8.0599999999999987</v>
      </c>
      <c r="B78" s="218"/>
      <c r="C78" s="217" t="s">
        <v>964</v>
      </c>
      <c r="D78" s="217" t="s">
        <v>624</v>
      </c>
      <c r="E78" s="218">
        <v>8</v>
      </c>
      <c r="F78" s="217" t="s">
        <v>969</v>
      </c>
      <c r="G78" s="217">
        <v>0</v>
      </c>
      <c r="H78" s="217">
        <f t="shared" si="20"/>
        <v>0</v>
      </c>
      <c r="I78" s="217"/>
      <c r="J78" s="175"/>
      <c r="K78" s="175"/>
    </row>
    <row r="79" spans="1:11" ht="20.25" customHeight="1" x14ac:dyDescent="0.9">
      <c r="A79" s="218">
        <f t="shared" si="19"/>
        <v>8.0699999999999985</v>
      </c>
      <c r="B79" s="218"/>
      <c r="C79" s="217" t="s">
        <v>953</v>
      </c>
      <c r="D79" s="217" t="s">
        <v>624</v>
      </c>
      <c r="E79" s="218">
        <v>8</v>
      </c>
      <c r="F79" s="217" t="s">
        <v>969</v>
      </c>
      <c r="G79" s="217">
        <v>0</v>
      </c>
      <c r="H79" s="217">
        <f t="shared" si="20"/>
        <v>0</v>
      </c>
      <c r="I79" s="217"/>
      <c r="J79" s="175"/>
      <c r="K79" s="175"/>
    </row>
    <row r="80" spans="1:11" ht="20.25" customHeight="1" x14ac:dyDescent="0.9">
      <c r="A80" s="218"/>
      <c r="B80" s="218"/>
      <c r="C80" s="217"/>
      <c r="D80" s="217"/>
      <c r="E80" s="217"/>
      <c r="F80" s="217"/>
      <c r="G80" s="217"/>
      <c r="H80" s="217"/>
      <c r="I80" s="217"/>
      <c r="J80" s="175"/>
      <c r="K80" s="175"/>
    </row>
    <row r="81" spans="1:11" ht="20.25" customHeight="1" x14ac:dyDescent="0.9">
      <c r="A81" s="215">
        <f>A72+1</f>
        <v>9</v>
      </c>
      <c r="B81" s="215" t="s">
        <v>959</v>
      </c>
      <c r="C81" s="216" t="s">
        <v>972</v>
      </c>
      <c r="D81" s="217"/>
      <c r="E81" s="217"/>
      <c r="F81" s="217"/>
      <c r="G81" s="217"/>
      <c r="H81" s="217"/>
      <c r="I81" s="216" t="s">
        <v>973</v>
      </c>
      <c r="J81" s="175"/>
      <c r="K81" s="175"/>
    </row>
    <row r="82" spans="1:11" ht="20.25" customHeight="1" x14ac:dyDescent="0.9">
      <c r="A82" s="218">
        <f t="shared" ref="A82:A89" si="21">A81+0.01</f>
        <v>9.01</v>
      </c>
      <c r="B82" s="218" t="s">
        <v>959</v>
      </c>
      <c r="C82" s="217" t="s">
        <v>944</v>
      </c>
      <c r="D82" s="217" t="s">
        <v>624</v>
      </c>
      <c r="E82" s="221">
        <f>'Junction_Sch-B'!N202+'Junction_Sch-B'!N201</f>
        <v>23</v>
      </c>
      <c r="F82" s="217" t="s">
        <v>969</v>
      </c>
      <c r="G82" s="217">
        <v>2</v>
      </c>
      <c r="H82" s="221">
        <f t="shared" ref="H82:H89" si="22">PRODUCT(E82:G82)</f>
        <v>46</v>
      </c>
      <c r="I82" s="217"/>
      <c r="J82" s="175"/>
      <c r="K82" s="175"/>
    </row>
    <row r="83" spans="1:11" ht="20.25" customHeight="1" x14ac:dyDescent="0.9">
      <c r="A83" s="218">
        <f t="shared" si="21"/>
        <v>9.02</v>
      </c>
      <c r="B83" s="218" t="s">
        <v>959</v>
      </c>
      <c r="C83" s="217" t="s">
        <v>946</v>
      </c>
      <c r="D83" s="217" t="s">
        <v>624</v>
      </c>
      <c r="E83" s="221">
        <f t="shared" ref="E83:E89" si="23">$E$82</f>
        <v>23</v>
      </c>
      <c r="F83" s="217" t="s">
        <v>969</v>
      </c>
      <c r="G83" s="217">
        <v>1</v>
      </c>
      <c r="H83" s="221">
        <f t="shared" si="22"/>
        <v>23</v>
      </c>
      <c r="I83" s="217"/>
      <c r="J83" s="175"/>
      <c r="K83" s="175"/>
    </row>
    <row r="84" spans="1:11" ht="20.25" customHeight="1" x14ac:dyDescent="0.9">
      <c r="A84" s="218">
        <f t="shared" si="21"/>
        <v>9.0299999999999994</v>
      </c>
      <c r="B84" s="218" t="s">
        <v>959</v>
      </c>
      <c r="C84" s="217" t="s">
        <v>947</v>
      </c>
      <c r="D84" s="217" t="s">
        <v>624</v>
      </c>
      <c r="E84" s="221">
        <f t="shared" si="23"/>
        <v>23</v>
      </c>
      <c r="F84" s="217" t="s">
        <v>969</v>
      </c>
      <c r="G84" s="217">
        <v>2</v>
      </c>
      <c r="H84" s="221">
        <f t="shared" si="22"/>
        <v>46</v>
      </c>
      <c r="I84" s="217"/>
      <c r="J84" s="175"/>
      <c r="K84" s="175"/>
    </row>
    <row r="85" spans="1:11" ht="20.25" customHeight="1" x14ac:dyDescent="0.9">
      <c r="A85" s="218">
        <f t="shared" si="21"/>
        <v>9.0399999999999991</v>
      </c>
      <c r="B85" s="218" t="s">
        <v>959</v>
      </c>
      <c r="C85" s="217" t="s">
        <v>948</v>
      </c>
      <c r="D85" s="217" t="s">
        <v>624</v>
      </c>
      <c r="E85" s="221">
        <f t="shared" si="23"/>
        <v>23</v>
      </c>
      <c r="F85" s="217" t="s">
        <v>969</v>
      </c>
      <c r="G85" s="217">
        <v>0</v>
      </c>
      <c r="H85" s="221">
        <f t="shared" si="22"/>
        <v>0</v>
      </c>
      <c r="I85" s="217"/>
      <c r="J85" s="175"/>
      <c r="K85" s="175"/>
    </row>
    <row r="86" spans="1:11" ht="20.25" customHeight="1" x14ac:dyDescent="0.9">
      <c r="A86" s="218">
        <f t="shared" si="21"/>
        <v>9.0499999999999989</v>
      </c>
      <c r="B86" s="218" t="s">
        <v>959</v>
      </c>
      <c r="C86" s="217" t="s">
        <v>949</v>
      </c>
      <c r="D86" s="217" t="s">
        <v>624</v>
      </c>
      <c r="E86" s="221">
        <f t="shared" si="23"/>
        <v>23</v>
      </c>
      <c r="F86" s="217" t="s">
        <v>969</v>
      </c>
      <c r="G86" s="217">
        <v>0</v>
      </c>
      <c r="H86" s="221">
        <f t="shared" si="22"/>
        <v>0</v>
      </c>
      <c r="I86" s="217"/>
      <c r="J86" s="175"/>
      <c r="K86" s="175"/>
    </row>
    <row r="87" spans="1:11" ht="20.25" customHeight="1" x14ac:dyDescent="0.9">
      <c r="A87" s="218">
        <f t="shared" si="21"/>
        <v>9.0599999999999987</v>
      </c>
      <c r="B87" s="218" t="s">
        <v>959</v>
      </c>
      <c r="C87" s="217" t="s">
        <v>956</v>
      </c>
      <c r="D87" s="217" t="s">
        <v>624</v>
      </c>
      <c r="E87" s="221">
        <f t="shared" si="23"/>
        <v>23</v>
      </c>
      <c r="F87" s="217" t="s">
        <v>969</v>
      </c>
      <c r="G87" s="217">
        <v>1</v>
      </c>
      <c r="H87" s="221">
        <f t="shared" si="22"/>
        <v>23</v>
      </c>
      <c r="I87" s="217"/>
      <c r="J87" s="175"/>
      <c r="K87" s="175"/>
    </row>
    <row r="88" spans="1:11" ht="20.25" customHeight="1" x14ac:dyDescent="0.9">
      <c r="A88" s="218">
        <f t="shared" si="21"/>
        <v>9.0699999999999985</v>
      </c>
      <c r="B88" s="218" t="s">
        <v>959</v>
      </c>
      <c r="C88" s="217" t="s">
        <v>951</v>
      </c>
      <c r="D88" s="217" t="s">
        <v>624</v>
      </c>
      <c r="E88" s="221">
        <f t="shared" si="23"/>
        <v>23</v>
      </c>
      <c r="F88" s="217" t="s">
        <v>969</v>
      </c>
      <c r="G88" s="217">
        <v>1</v>
      </c>
      <c r="H88" s="221">
        <f t="shared" si="22"/>
        <v>23</v>
      </c>
      <c r="I88" s="217"/>
      <c r="J88" s="175"/>
      <c r="K88" s="175"/>
    </row>
    <row r="89" spans="1:11" ht="20.25" customHeight="1" x14ac:dyDescent="0.9">
      <c r="A89" s="218">
        <f t="shared" si="21"/>
        <v>9.0799999999999983</v>
      </c>
      <c r="B89" s="218" t="s">
        <v>959</v>
      </c>
      <c r="C89" s="217" t="s">
        <v>952</v>
      </c>
      <c r="D89" s="217" t="s">
        <v>624</v>
      </c>
      <c r="E89" s="221">
        <f t="shared" si="23"/>
        <v>23</v>
      </c>
      <c r="F89" s="217" t="s">
        <v>969</v>
      </c>
      <c r="G89" s="217">
        <v>0</v>
      </c>
      <c r="H89" s="221">
        <f t="shared" si="22"/>
        <v>0</v>
      </c>
      <c r="I89" s="217"/>
      <c r="J89" s="175"/>
      <c r="K89" s="175"/>
    </row>
    <row r="90" spans="1:11" ht="20.25" customHeight="1" x14ac:dyDescent="0.9">
      <c r="A90" s="218"/>
      <c r="B90" s="218"/>
      <c r="C90" s="217"/>
      <c r="D90" s="217"/>
      <c r="E90" s="217"/>
      <c r="F90" s="217"/>
      <c r="G90" s="217"/>
      <c r="H90" s="221"/>
      <c r="I90" s="217"/>
      <c r="J90" s="175"/>
      <c r="K90" s="175"/>
    </row>
    <row r="91" spans="1:11" ht="20.25" customHeight="1" x14ac:dyDescent="0.9">
      <c r="A91" s="215">
        <v>10</v>
      </c>
      <c r="B91" s="215" t="s">
        <v>959</v>
      </c>
      <c r="C91" s="216" t="s">
        <v>974</v>
      </c>
      <c r="D91" s="217"/>
      <c r="E91" s="217"/>
      <c r="F91" s="217"/>
      <c r="G91" s="217"/>
      <c r="H91" s="221"/>
      <c r="I91" s="216" t="s">
        <v>973</v>
      </c>
      <c r="J91" s="175"/>
      <c r="K91" s="175"/>
    </row>
    <row r="92" spans="1:11" ht="20.25" customHeight="1" x14ac:dyDescent="0.9">
      <c r="A92" s="218">
        <f t="shared" ref="A92:A98" si="24">A91+0.01</f>
        <v>10.01</v>
      </c>
      <c r="B92" s="218" t="s">
        <v>959</v>
      </c>
      <c r="C92" s="217" t="s">
        <v>944</v>
      </c>
      <c r="D92" s="217" t="s">
        <v>624</v>
      </c>
      <c r="E92" s="221">
        <f>'Junction_Sch-B'!N203</f>
        <v>5</v>
      </c>
      <c r="F92" s="217" t="s">
        <v>969</v>
      </c>
      <c r="G92" s="217">
        <v>4</v>
      </c>
      <c r="H92" s="221">
        <f t="shared" ref="H92:H98" si="25">PRODUCT(E92:G92)</f>
        <v>20</v>
      </c>
      <c r="I92" s="217"/>
      <c r="J92" s="175"/>
      <c r="K92" s="175"/>
    </row>
    <row r="93" spans="1:11" ht="20.25" customHeight="1" x14ac:dyDescent="0.9">
      <c r="A93" s="218">
        <f t="shared" si="24"/>
        <v>10.02</v>
      </c>
      <c r="B93" s="218" t="s">
        <v>959</v>
      </c>
      <c r="C93" s="217" t="s">
        <v>947</v>
      </c>
      <c r="D93" s="217" t="s">
        <v>624</v>
      </c>
      <c r="E93" s="221">
        <f t="shared" ref="E93:E98" si="26">$E$92</f>
        <v>5</v>
      </c>
      <c r="F93" s="217" t="s">
        <v>969</v>
      </c>
      <c r="G93" s="217">
        <v>2</v>
      </c>
      <c r="H93" s="221">
        <f t="shared" si="25"/>
        <v>10</v>
      </c>
      <c r="I93" s="217"/>
      <c r="J93" s="175"/>
      <c r="K93" s="175"/>
    </row>
    <row r="94" spans="1:11" ht="20.25" customHeight="1" x14ac:dyDescent="0.9">
      <c r="A94" s="218">
        <f t="shared" si="24"/>
        <v>10.029999999999999</v>
      </c>
      <c r="B94" s="218" t="s">
        <v>959</v>
      </c>
      <c r="C94" s="217" t="s">
        <v>948</v>
      </c>
      <c r="D94" s="217" t="s">
        <v>624</v>
      </c>
      <c r="E94" s="221">
        <f t="shared" si="26"/>
        <v>5</v>
      </c>
      <c r="F94" s="217" t="s">
        <v>969</v>
      </c>
      <c r="G94" s="217">
        <v>0</v>
      </c>
      <c r="H94" s="221">
        <f t="shared" si="25"/>
        <v>0</v>
      </c>
      <c r="I94" s="217"/>
      <c r="J94" s="175"/>
      <c r="K94" s="175"/>
    </row>
    <row r="95" spans="1:11" ht="20.25" customHeight="1" x14ac:dyDescent="0.9">
      <c r="A95" s="218">
        <f t="shared" si="24"/>
        <v>10.039999999999999</v>
      </c>
      <c r="B95" s="218" t="s">
        <v>959</v>
      </c>
      <c r="C95" s="217" t="s">
        <v>949</v>
      </c>
      <c r="D95" s="217" t="s">
        <v>624</v>
      </c>
      <c r="E95" s="221">
        <f t="shared" si="26"/>
        <v>5</v>
      </c>
      <c r="F95" s="217" t="s">
        <v>969</v>
      </c>
      <c r="G95" s="217">
        <v>0</v>
      </c>
      <c r="H95" s="221">
        <f t="shared" si="25"/>
        <v>0</v>
      </c>
      <c r="I95" s="217"/>
      <c r="J95" s="175"/>
      <c r="K95" s="175"/>
    </row>
    <row r="96" spans="1:11" ht="20.25" customHeight="1" x14ac:dyDescent="0.9">
      <c r="A96" s="218">
        <f t="shared" si="24"/>
        <v>10.049999999999999</v>
      </c>
      <c r="B96" s="218" t="s">
        <v>959</v>
      </c>
      <c r="C96" s="217" t="s">
        <v>951</v>
      </c>
      <c r="D96" s="217" t="s">
        <v>624</v>
      </c>
      <c r="E96" s="221">
        <f t="shared" si="26"/>
        <v>5</v>
      </c>
      <c r="F96" s="217" t="s">
        <v>969</v>
      </c>
      <c r="G96" s="217">
        <v>2</v>
      </c>
      <c r="H96" s="221">
        <f t="shared" si="25"/>
        <v>10</v>
      </c>
      <c r="I96" s="217"/>
      <c r="J96" s="175"/>
      <c r="K96" s="175"/>
    </row>
    <row r="97" spans="1:11" ht="20.25" customHeight="1" x14ac:dyDescent="0.9">
      <c r="A97" s="218">
        <f t="shared" si="24"/>
        <v>10.059999999999999</v>
      </c>
      <c r="B97" s="218" t="s">
        <v>959</v>
      </c>
      <c r="C97" s="217" t="s">
        <v>956</v>
      </c>
      <c r="D97" s="217" t="s">
        <v>624</v>
      </c>
      <c r="E97" s="221">
        <f t="shared" si="26"/>
        <v>5</v>
      </c>
      <c r="F97" s="217" t="s">
        <v>969</v>
      </c>
      <c r="G97" s="217">
        <v>2</v>
      </c>
      <c r="H97" s="221">
        <f t="shared" si="25"/>
        <v>10</v>
      </c>
      <c r="I97" s="217"/>
      <c r="J97" s="175"/>
      <c r="K97" s="175"/>
    </row>
    <row r="98" spans="1:11" ht="20.25" customHeight="1" x14ac:dyDescent="0.9">
      <c r="A98" s="218">
        <f t="shared" si="24"/>
        <v>10.069999999999999</v>
      </c>
      <c r="B98" s="218" t="s">
        <v>959</v>
      </c>
      <c r="C98" s="217" t="s">
        <v>952</v>
      </c>
      <c r="D98" s="217" t="s">
        <v>624</v>
      </c>
      <c r="E98" s="221">
        <f t="shared" si="26"/>
        <v>5</v>
      </c>
      <c r="F98" s="217" t="s">
        <v>969</v>
      </c>
      <c r="G98" s="217">
        <v>0</v>
      </c>
      <c r="H98" s="221">
        <f t="shared" si="25"/>
        <v>0</v>
      </c>
      <c r="I98" s="217"/>
      <c r="J98" s="175"/>
      <c r="K98" s="175"/>
    </row>
    <row r="99" spans="1:11" ht="20.25" customHeight="1" x14ac:dyDescent="0.9">
      <c r="A99" s="218"/>
      <c r="B99" s="218"/>
      <c r="C99" s="217"/>
      <c r="D99" s="217"/>
      <c r="E99" s="217"/>
      <c r="F99" s="217"/>
      <c r="G99" s="217"/>
      <c r="H99" s="221"/>
      <c r="I99" s="217"/>
      <c r="J99" s="175"/>
      <c r="K99" s="175"/>
    </row>
    <row r="100" spans="1:11" ht="20.25" customHeight="1" x14ac:dyDescent="0.9">
      <c r="A100" s="215">
        <v>11</v>
      </c>
      <c r="B100" s="215" t="s">
        <v>959</v>
      </c>
      <c r="C100" s="216" t="s">
        <v>975</v>
      </c>
      <c r="D100" s="217"/>
      <c r="E100" s="217"/>
      <c r="F100" s="217"/>
      <c r="G100" s="217"/>
      <c r="H100" s="221"/>
      <c r="I100" s="216" t="s">
        <v>973</v>
      </c>
      <c r="J100" s="175"/>
      <c r="K100" s="175"/>
    </row>
    <row r="101" spans="1:11" ht="20.25" customHeight="1" x14ac:dyDescent="0.9">
      <c r="A101" s="218">
        <f t="shared" ref="A101:A105" si="27">A100+0.01</f>
        <v>11.01</v>
      </c>
      <c r="B101" s="218" t="s">
        <v>959</v>
      </c>
      <c r="C101" s="217" t="s">
        <v>947</v>
      </c>
      <c r="D101" s="217" t="s">
        <v>624</v>
      </c>
      <c r="E101" s="221">
        <f>'Junction_Sch-B'!O203</f>
        <v>6</v>
      </c>
      <c r="F101" s="217" t="s">
        <v>969</v>
      </c>
      <c r="G101" s="217">
        <v>0</v>
      </c>
      <c r="H101" s="221">
        <f t="shared" ref="H101:H105" si="28">PRODUCT(E101:G101)</f>
        <v>0</v>
      </c>
      <c r="I101" s="217"/>
      <c r="J101" s="175"/>
      <c r="K101" s="175"/>
    </row>
    <row r="102" spans="1:11" ht="20.25" customHeight="1" x14ac:dyDescent="0.9">
      <c r="A102" s="218">
        <f t="shared" si="27"/>
        <v>11.02</v>
      </c>
      <c r="B102" s="218" t="s">
        <v>959</v>
      </c>
      <c r="C102" s="217" t="s">
        <v>957</v>
      </c>
      <c r="D102" s="217" t="s">
        <v>624</v>
      </c>
      <c r="E102" s="221">
        <f t="shared" ref="E102:E105" si="29">$E$101</f>
        <v>6</v>
      </c>
      <c r="F102" s="217" t="s">
        <v>969</v>
      </c>
      <c r="G102" s="217">
        <v>2</v>
      </c>
      <c r="H102" s="221">
        <f t="shared" si="28"/>
        <v>12</v>
      </c>
      <c r="I102" s="217"/>
      <c r="J102" s="175"/>
      <c r="K102" s="175"/>
    </row>
    <row r="103" spans="1:11" ht="20.25" customHeight="1" x14ac:dyDescent="0.9">
      <c r="A103" s="218">
        <f t="shared" si="27"/>
        <v>11.03</v>
      </c>
      <c r="B103" s="218" t="s">
        <v>959</v>
      </c>
      <c r="C103" s="217" t="s">
        <v>949</v>
      </c>
      <c r="D103" s="217" t="s">
        <v>624</v>
      </c>
      <c r="E103" s="221">
        <f t="shared" si="29"/>
        <v>6</v>
      </c>
      <c r="F103" s="217" t="s">
        <v>969</v>
      </c>
      <c r="G103" s="217">
        <v>0</v>
      </c>
      <c r="H103" s="221">
        <f t="shared" si="28"/>
        <v>0</v>
      </c>
      <c r="I103" s="217"/>
      <c r="J103" s="175"/>
      <c r="K103" s="175"/>
    </row>
    <row r="104" spans="1:11" ht="20.25" customHeight="1" x14ac:dyDescent="0.9">
      <c r="A104" s="218">
        <f t="shared" si="27"/>
        <v>11.04</v>
      </c>
      <c r="B104" s="218" t="s">
        <v>959</v>
      </c>
      <c r="C104" s="217" t="s">
        <v>951</v>
      </c>
      <c r="D104" s="217" t="s">
        <v>624</v>
      </c>
      <c r="E104" s="221">
        <f t="shared" si="29"/>
        <v>6</v>
      </c>
      <c r="F104" s="217" t="s">
        <v>969</v>
      </c>
      <c r="G104" s="217">
        <v>2</v>
      </c>
      <c r="H104" s="221">
        <f t="shared" si="28"/>
        <v>12</v>
      </c>
      <c r="I104" s="217"/>
      <c r="J104" s="175"/>
      <c r="K104" s="175"/>
    </row>
    <row r="105" spans="1:11" ht="20.25" customHeight="1" x14ac:dyDescent="0.9">
      <c r="A105" s="218">
        <f t="shared" si="27"/>
        <v>11.049999999999999</v>
      </c>
      <c r="B105" s="218" t="s">
        <v>959</v>
      </c>
      <c r="C105" s="217" t="s">
        <v>956</v>
      </c>
      <c r="D105" s="217" t="s">
        <v>624</v>
      </c>
      <c r="E105" s="221">
        <f t="shared" si="29"/>
        <v>6</v>
      </c>
      <c r="F105" s="217" t="s">
        <v>969</v>
      </c>
      <c r="G105" s="217">
        <v>2</v>
      </c>
      <c r="H105" s="221">
        <f t="shared" si="28"/>
        <v>12</v>
      </c>
      <c r="I105" s="217"/>
      <c r="J105" s="175"/>
      <c r="K105" s="175"/>
    </row>
    <row r="106" spans="1:11" ht="20.25" customHeight="1" x14ac:dyDescent="0.9">
      <c r="A106" s="218"/>
      <c r="B106" s="218"/>
      <c r="C106" s="217"/>
      <c r="D106" s="217"/>
      <c r="E106" s="217"/>
      <c r="F106" s="217"/>
      <c r="G106" s="217"/>
      <c r="H106" s="221"/>
      <c r="I106" s="217"/>
      <c r="J106" s="175"/>
      <c r="K106" s="175"/>
    </row>
    <row r="107" spans="1:11" ht="20.25" customHeight="1" x14ac:dyDescent="0.9">
      <c r="A107" s="215">
        <v>12</v>
      </c>
      <c r="B107" s="215" t="s">
        <v>959</v>
      </c>
      <c r="C107" s="216" t="s">
        <v>976</v>
      </c>
      <c r="D107" s="217"/>
      <c r="E107" s="217"/>
      <c r="F107" s="217"/>
      <c r="G107" s="217"/>
      <c r="H107" s="221"/>
      <c r="I107" s="216" t="s">
        <v>977</v>
      </c>
      <c r="J107" s="175"/>
      <c r="K107" s="175"/>
    </row>
    <row r="108" spans="1:11" ht="20.25" customHeight="1" x14ac:dyDescent="0.9">
      <c r="A108" s="218">
        <f t="shared" ref="A108:A112" si="30">A107+0.01</f>
        <v>12.01</v>
      </c>
      <c r="B108" s="218" t="s">
        <v>959</v>
      </c>
      <c r="C108" s="217" t="s">
        <v>947</v>
      </c>
      <c r="D108" s="217" t="s">
        <v>624</v>
      </c>
      <c r="E108" s="221">
        <f>'Junction_Sch-B'!O201+'Junction_Sch-B'!O202</f>
        <v>46</v>
      </c>
      <c r="F108" s="217" t="s">
        <v>969</v>
      </c>
      <c r="G108" s="217">
        <v>1</v>
      </c>
      <c r="H108" s="221">
        <f t="shared" ref="H108:H112" si="31">PRODUCT(E108:G108)</f>
        <v>46</v>
      </c>
      <c r="I108" s="217"/>
      <c r="J108" s="175"/>
      <c r="K108" s="175"/>
    </row>
    <row r="109" spans="1:11" ht="20.25" customHeight="1" x14ac:dyDescent="0.9">
      <c r="A109" s="218">
        <f t="shared" si="30"/>
        <v>12.02</v>
      </c>
      <c r="B109" s="218" t="s">
        <v>959</v>
      </c>
      <c r="C109" s="217" t="s">
        <v>957</v>
      </c>
      <c r="D109" s="217" t="s">
        <v>624</v>
      </c>
      <c r="E109" s="221">
        <f t="shared" ref="E109:E112" si="32">$E$108</f>
        <v>46</v>
      </c>
      <c r="F109" s="217" t="s">
        <v>969</v>
      </c>
      <c r="G109" s="217">
        <v>1</v>
      </c>
      <c r="H109" s="221">
        <f t="shared" si="31"/>
        <v>46</v>
      </c>
      <c r="I109" s="217"/>
      <c r="J109" s="175"/>
      <c r="K109" s="175"/>
    </row>
    <row r="110" spans="1:11" ht="20.25" customHeight="1" x14ac:dyDescent="0.9">
      <c r="A110" s="218">
        <f t="shared" si="30"/>
        <v>12.03</v>
      </c>
      <c r="B110" s="218" t="s">
        <v>959</v>
      </c>
      <c r="C110" s="217" t="s">
        <v>949</v>
      </c>
      <c r="D110" s="217" t="s">
        <v>624</v>
      </c>
      <c r="E110" s="221">
        <f t="shared" si="32"/>
        <v>46</v>
      </c>
      <c r="F110" s="217" t="s">
        <v>969</v>
      </c>
      <c r="G110" s="217">
        <v>1</v>
      </c>
      <c r="H110" s="221">
        <f t="shared" si="31"/>
        <v>46</v>
      </c>
      <c r="I110" s="217"/>
      <c r="J110" s="175"/>
      <c r="K110" s="175"/>
    </row>
    <row r="111" spans="1:11" ht="20.25" customHeight="1" x14ac:dyDescent="0.9">
      <c r="A111" s="218">
        <f t="shared" si="30"/>
        <v>12.04</v>
      </c>
      <c r="B111" s="218" t="s">
        <v>959</v>
      </c>
      <c r="C111" s="217" t="s">
        <v>951</v>
      </c>
      <c r="D111" s="217" t="s">
        <v>624</v>
      </c>
      <c r="E111" s="221">
        <f t="shared" si="32"/>
        <v>46</v>
      </c>
      <c r="F111" s="217" t="s">
        <v>969</v>
      </c>
      <c r="G111" s="217">
        <v>1</v>
      </c>
      <c r="H111" s="221">
        <f t="shared" si="31"/>
        <v>46</v>
      </c>
      <c r="I111" s="217"/>
      <c r="J111" s="175"/>
      <c r="K111" s="175"/>
    </row>
    <row r="112" spans="1:11" ht="20.25" customHeight="1" x14ac:dyDescent="0.9">
      <c r="A112" s="218">
        <f t="shared" si="30"/>
        <v>12.049999999999999</v>
      </c>
      <c r="B112" s="218" t="s">
        <v>959</v>
      </c>
      <c r="C112" s="217" t="s">
        <v>956</v>
      </c>
      <c r="D112" s="217" t="s">
        <v>624</v>
      </c>
      <c r="E112" s="221">
        <f t="shared" si="32"/>
        <v>46</v>
      </c>
      <c r="F112" s="217" t="s">
        <v>969</v>
      </c>
      <c r="G112" s="217">
        <v>1</v>
      </c>
      <c r="H112" s="221">
        <f t="shared" si="31"/>
        <v>46</v>
      </c>
      <c r="I112" s="217"/>
      <c r="J112" s="175"/>
      <c r="K112" s="175"/>
    </row>
    <row r="113" spans="1:11" ht="20.25" customHeight="1" x14ac:dyDescent="0.9">
      <c r="A113" s="218"/>
      <c r="B113" s="218"/>
      <c r="C113" s="217"/>
      <c r="D113" s="217"/>
      <c r="E113" s="217"/>
      <c r="F113" s="217"/>
      <c r="G113" s="217"/>
      <c r="H113" s="217"/>
      <c r="I113" s="217"/>
      <c r="J113" s="175"/>
      <c r="K113" s="175"/>
    </row>
    <row r="114" spans="1:11" ht="20.25" customHeight="1" x14ac:dyDescent="0.9">
      <c r="A114" s="224">
        <v>13</v>
      </c>
      <c r="B114" s="224" t="s">
        <v>982</v>
      </c>
      <c r="C114" s="225" t="s">
        <v>967</v>
      </c>
      <c r="D114" s="226"/>
      <c r="E114" s="226"/>
      <c r="F114" s="226"/>
      <c r="G114" s="226"/>
      <c r="H114" s="226"/>
      <c r="I114" s="225" t="s">
        <v>968</v>
      </c>
      <c r="J114" s="175"/>
      <c r="K114" s="175"/>
    </row>
    <row r="115" spans="1:11" ht="20.25" customHeight="1" x14ac:dyDescent="0.9">
      <c r="A115" s="218">
        <f t="shared" ref="A115:A123" si="33">A114+0.01</f>
        <v>13.01</v>
      </c>
      <c r="B115" s="218" t="s">
        <v>982</v>
      </c>
      <c r="C115" s="217" t="s">
        <v>944</v>
      </c>
      <c r="D115" s="217" t="s">
        <v>624</v>
      </c>
      <c r="E115" s="221">
        <v>11</v>
      </c>
      <c r="F115" s="217" t="s">
        <v>969</v>
      </c>
      <c r="G115" s="217">
        <v>4</v>
      </c>
      <c r="H115" s="217">
        <f t="shared" ref="H115:H123" si="34">PRODUCT(E115:G115)</f>
        <v>44</v>
      </c>
      <c r="I115" s="217"/>
      <c r="J115" s="175"/>
      <c r="K115" s="175"/>
    </row>
    <row r="116" spans="1:11" ht="20.25" customHeight="1" x14ac:dyDescent="0.9">
      <c r="A116" s="218">
        <f t="shared" si="33"/>
        <v>13.02</v>
      </c>
      <c r="B116" s="218" t="s">
        <v>982</v>
      </c>
      <c r="C116" s="217" t="s">
        <v>946</v>
      </c>
      <c r="D116" s="217" t="s">
        <v>624</v>
      </c>
      <c r="E116" s="221">
        <v>11</v>
      </c>
      <c r="F116" s="217" t="s">
        <v>969</v>
      </c>
      <c r="G116" s="217">
        <v>1</v>
      </c>
      <c r="H116" s="217">
        <f t="shared" si="34"/>
        <v>11</v>
      </c>
      <c r="I116" s="217"/>
      <c r="J116" s="175"/>
      <c r="K116" s="175"/>
    </row>
    <row r="117" spans="1:11" ht="20.25" customHeight="1" x14ac:dyDescent="0.9">
      <c r="A117" s="218">
        <f t="shared" si="33"/>
        <v>13.03</v>
      </c>
      <c r="B117" s="218" t="s">
        <v>982</v>
      </c>
      <c r="C117" s="217" t="s">
        <v>947</v>
      </c>
      <c r="D117" s="217" t="s">
        <v>624</v>
      </c>
      <c r="E117" s="221">
        <v>11</v>
      </c>
      <c r="F117" s="217" t="s">
        <v>969</v>
      </c>
      <c r="G117" s="217">
        <v>1</v>
      </c>
      <c r="H117" s="217">
        <f t="shared" si="34"/>
        <v>11</v>
      </c>
      <c r="I117" s="217"/>
      <c r="J117" s="175"/>
      <c r="K117" s="175"/>
    </row>
    <row r="118" spans="1:11" ht="20.25" customHeight="1" x14ac:dyDescent="0.9">
      <c r="A118" s="218">
        <f t="shared" si="33"/>
        <v>13.04</v>
      </c>
      <c r="B118" s="218" t="s">
        <v>982</v>
      </c>
      <c r="C118" s="217" t="s">
        <v>948</v>
      </c>
      <c r="D118" s="217" t="s">
        <v>624</v>
      </c>
      <c r="E118" s="221">
        <v>11</v>
      </c>
      <c r="F118" s="217" t="s">
        <v>969</v>
      </c>
      <c r="G118" s="217">
        <v>2</v>
      </c>
      <c r="H118" s="217">
        <f t="shared" si="34"/>
        <v>22</v>
      </c>
      <c r="I118" s="217"/>
      <c r="J118" s="175"/>
      <c r="K118" s="175"/>
    </row>
    <row r="119" spans="1:11" ht="20.25" customHeight="1" x14ac:dyDescent="0.9">
      <c r="A119" s="218">
        <f t="shared" si="33"/>
        <v>13.049999999999999</v>
      </c>
      <c r="B119" s="218" t="s">
        <v>982</v>
      </c>
      <c r="C119" s="217" t="s">
        <v>949</v>
      </c>
      <c r="D119" s="217" t="s">
        <v>624</v>
      </c>
      <c r="E119" s="221">
        <v>11</v>
      </c>
      <c r="F119" s="217" t="s">
        <v>969</v>
      </c>
      <c r="G119" s="217">
        <v>2</v>
      </c>
      <c r="H119" s="217">
        <f t="shared" si="34"/>
        <v>22</v>
      </c>
      <c r="I119" s="217"/>
      <c r="J119" s="175"/>
      <c r="K119" s="175"/>
    </row>
    <row r="120" spans="1:11" ht="20.25" customHeight="1" x14ac:dyDescent="0.9">
      <c r="A120" s="218">
        <f t="shared" si="33"/>
        <v>13.059999999999999</v>
      </c>
      <c r="B120" s="218" t="s">
        <v>982</v>
      </c>
      <c r="C120" s="217" t="s">
        <v>950</v>
      </c>
      <c r="D120" s="217" t="s">
        <v>624</v>
      </c>
      <c r="E120" s="221">
        <v>11</v>
      </c>
      <c r="F120" s="217" t="s">
        <v>969</v>
      </c>
      <c r="G120" s="217">
        <v>1</v>
      </c>
      <c r="H120" s="217">
        <f t="shared" si="34"/>
        <v>11</v>
      </c>
      <c r="I120" s="217"/>
      <c r="J120" s="175"/>
      <c r="K120" s="175"/>
    </row>
    <row r="121" spans="1:11" ht="20.25" customHeight="1" x14ac:dyDescent="0.9">
      <c r="A121" s="218">
        <f t="shared" si="33"/>
        <v>13.069999999999999</v>
      </c>
      <c r="B121" s="218" t="s">
        <v>982</v>
      </c>
      <c r="C121" s="217" t="s">
        <v>951</v>
      </c>
      <c r="D121" s="217" t="s">
        <v>624</v>
      </c>
      <c r="E121" s="221">
        <v>11</v>
      </c>
      <c r="F121" s="217" t="s">
        <v>969</v>
      </c>
      <c r="G121" s="217">
        <v>1</v>
      </c>
      <c r="H121" s="217">
        <f t="shared" si="34"/>
        <v>11</v>
      </c>
      <c r="I121" s="217"/>
      <c r="J121" s="175"/>
      <c r="K121" s="175"/>
    </row>
    <row r="122" spans="1:11" ht="20.25" customHeight="1" x14ac:dyDescent="0.9">
      <c r="A122" s="218">
        <f t="shared" si="33"/>
        <v>13.079999999999998</v>
      </c>
      <c r="B122" s="218" t="s">
        <v>982</v>
      </c>
      <c r="C122" s="217" t="s">
        <v>952</v>
      </c>
      <c r="D122" s="217" t="s">
        <v>624</v>
      </c>
      <c r="E122" s="221">
        <v>11</v>
      </c>
      <c r="F122" s="217" t="s">
        <v>969</v>
      </c>
      <c r="G122" s="217">
        <v>3</v>
      </c>
      <c r="H122" s="217">
        <f t="shared" si="34"/>
        <v>33</v>
      </c>
      <c r="I122" s="217"/>
      <c r="J122" s="175"/>
      <c r="K122" s="175"/>
    </row>
    <row r="123" spans="1:11" ht="20.25" customHeight="1" x14ac:dyDescent="0.9">
      <c r="A123" s="218">
        <f t="shared" si="33"/>
        <v>13.089999999999998</v>
      </c>
      <c r="B123" s="218" t="s">
        <v>982</v>
      </c>
      <c r="C123" s="217" t="s">
        <v>953</v>
      </c>
      <c r="D123" s="217" t="s">
        <v>624</v>
      </c>
      <c r="E123" s="221">
        <v>11</v>
      </c>
      <c r="F123" s="217" t="s">
        <v>969</v>
      </c>
      <c r="G123" s="217">
        <v>1</v>
      </c>
      <c r="H123" s="217">
        <f t="shared" si="34"/>
        <v>11</v>
      </c>
      <c r="I123" s="217"/>
      <c r="J123" s="175"/>
      <c r="K123" s="175"/>
    </row>
    <row r="124" spans="1:11" ht="20.25" customHeight="1" x14ac:dyDescent="0.9">
      <c r="A124" s="218"/>
      <c r="B124" s="218"/>
      <c r="C124" s="217"/>
      <c r="D124" s="217"/>
      <c r="E124" s="217"/>
      <c r="F124" s="217"/>
      <c r="G124" s="217"/>
      <c r="H124" s="217"/>
      <c r="I124" s="217"/>
      <c r="J124" s="175"/>
      <c r="K124" s="175"/>
    </row>
    <row r="125" spans="1:11" ht="20.25" customHeight="1" x14ac:dyDescent="0.9">
      <c r="A125" s="224">
        <v>14</v>
      </c>
      <c r="B125" s="224" t="s">
        <v>983</v>
      </c>
      <c r="C125" s="225" t="s">
        <v>970</v>
      </c>
      <c r="D125" s="226"/>
      <c r="E125" s="226"/>
      <c r="F125" s="226"/>
      <c r="G125" s="226"/>
      <c r="H125" s="226"/>
      <c r="I125" s="225" t="s">
        <v>968</v>
      </c>
      <c r="J125" s="175"/>
      <c r="K125" s="175"/>
    </row>
    <row r="126" spans="1:11" ht="20.25" customHeight="1" x14ac:dyDescent="0.9">
      <c r="A126" s="218">
        <f t="shared" ref="A126:A134" si="35">A125+0.01</f>
        <v>14.01</v>
      </c>
      <c r="B126" s="218" t="s">
        <v>983</v>
      </c>
      <c r="C126" s="217" t="s">
        <v>944</v>
      </c>
      <c r="D126" s="217" t="s">
        <v>624</v>
      </c>
      <c r="E126" s="221">
        <v>1</v>
      </c>
      <c r="F126" s="217" t="s">
        <v>969</v>
      </c>
      <c r="G126" s="217">
        <v>6</v>
      </c>
      <c r="H126" s="217">
        <f t="shared" ref="H126:H134" si="36">PRODUCT(E126:G126)</f>
        <v>6</v>
      </c>
      <c r="I126" s="217"/>
      <c r="J126" s="175"/>
      <c r="K126" s="175"/>
    </row>
    <row r="127" spans="1:11" ht="20.25" customHeight="1" x14ac:dyDescent="0.9">
      <c r="A127" s="218">
        <f t="shared" si="35"/>
        <v>14.02</v>
      </c>
      <c r="B127" s="218" t="s">
        <v>983</v>
      </c>
      <c r="C127" s="217" t="s">
        <v>946</v>
      </c>
      <c r="D127" s="217" t="s">
        <v>624</v>
      </c>
      <c r="E127" s="221">
        <v>1</v>
      </c>
      <c r="F127" s="217" t="s">
        <v>969</v>
      </c>
      <c r="G127" s="217">
        <v>2</v>
      </c>
      <c r="H127" s="217">
        <f t="shared" si="36"/>
        <v>2</v>
      </c>
      <c r="I127" s="217"/>
      <c r="J127" s="175"/>
      <c r="K127" s="175"/>
    </row>
    <row r="128" spans="1:11" ht="20.25" customHeight="1" x14ac:dyDescent="0.9">
      <c r="A128" s="218">
        <f t="shared" si="35"/>
        <v>14.03</v>
      </c>
      <c r="B128" s="218" t="s">
        <v>983</v>
      </c>
      <c r="C128" s="217" t="s">
        <v>947</v>
      </c>
      <c r="D128" s="217" t="s">
        <v>624</v>
      </c>
      <c r="E128" s="221">
        <v>1</v>
      </c>
      <c r="F128" s="217" t="s">
        <v>969</v>
      </c>
      <c r="G128" s="217">
        <v>2</v>
      </c>
      <c r="H128" s="217">
        <f t="shared" si="36"/>
        <v>2</v>
      </c>
      <c r="I128" s="217"/>
      <c r="J128" s="175"/>
      <c r="K128" s="175"/>
    </row>
    <row r="129" spans="1:11" ht="20.25" customHeight="1" x14ac:dyDescent="0.9">
      <c r="A129" s="218">
        <f t="shared" si="35"/>
        <v>14.04</v>
      </c>
      <c r="B129" s="218" t="s">
        <v>983</v>
      </c>
      <c r="C129" s="217" t="s">
        <v>948</v>
      </c>
      <c r="D129" s="217" t="s">
        <v>624</v>
      </c>
      <c r="E129" s="221">
        <v>1</v>
      </c>
      <c r="F129" s="217" t="s">
        <v>969</v>
      </c>
      <c r="G129" s="217">
        <v>2</v>
      </c>
      <c r="H129" s="217">
        <f t="shared" si="36"/>
        <v>2</v>
      </c>
      <c r="I129" s="217"/>
      <c r="J129" s="175"/>
      <c r="K129" s="175"/>
    </row>
    <row r="130" spans="1:11" ht="20.25" customHeight="1" x14ac:dyDescent="0.9">
      <c r="A130" s="218">
        <f t="shared" si="35"/>
        <v>14.049999999999999</v>
      </c>
      <c r="B130" s="218" t="s">
        <v>983</v>
      </c>
      <c r="C130" s="217" t="s">
        <v>949</v>
      </c>
      <c r="D130" s="217" t="s">
        <v>624</v>
      </c>
      <c r="E130" s="221">
        <v>1</v>
      </c>
      <c r="F130" s="217" t="s">
        <v>969</v>
      </c>
      <c r="G130" s="217">
        <v>2</v>
      </c>
      <c r="H130" s="217">
        <f t="shared" si="36"/>
        <v>2</v>
      </c>
      <c r="I130" s="217"/>
      <c r="J130" s="175"/>
      <c r="K130" s="175"/>
    </row>
    <row r="131" spans="1:11" ht="20.25" customHeight="1" x14ac:dyDescent="0.9">
      <c r="A131" s="218">
        <f t="shared" si="35"/>
        <v>14.059999999999999</v>
      </c>
      <c r="B131" s="218" t="s">
        <v>983</v>
      </c>
      <c r="C131" s="217" t="s">
        <v>950</v>
      </c>
      <c r="D131" s="217" t="s">
        <v>624</v>
      </c>
      <c r="E131" s="221">
        <v>1</v>
      </c>
      <c r="F131" s="217" t="s">
        <v>969</v>
      </c>
      <c r="G131" s="217">
        <v>2</v>
      </c>
      <c r="H131" s="217">
        <f t="shared" si="36"/>
        <v>2</v>
      </c>
      <c r="I131" s="217"/>
      <c r="J131" s="175"/>
      <c r="K131" s="175"/>
    </row>
    <row r="132" spans="1:11" ht="20.25" customHeight="1" x14ac:dyDescent="0.9">
      <c r="A132" s="218">
        <f t="shared" si="35"/>
        <v>14.069999999999999</v>
      </c>
      <c r="B132" s="218" t="s">
        <v>983</v>
      </c>
      <c r="C132" s="217" t="s">
        <v>951</v>
      </c>
      <c r="D132" s="217" t="s">
        <v>624</v>
      </c>
      <c r="E132" s="221">
        <v>1</v>
      </c>
      <c r="F132" s="217" t="s">
        <v>969</v>
      </c>
      <c r="G132" s="217">
        <v>2</v>
      </c>
      <c r="H132" s="217">
        <f t="shared" si="36"/>
        <v>2</v>
      </c>
      <c r="I132" s="217"/>
      <c r="J132" s="175"/>
      <c r="K132" s="175"/>
    </row>
    <row r="133" spans="1:11" ht="20.25" customHeight="1" x14ac:dyDescent="0.9">
      <c r="A133" s="218">
        <f t="shared" si="35"/>
        <v>14.079999999999998</v>
      </c>
      <c r="B133" s="218" t="s">
        <v>983</v>
      </c>
      <c r="C133" s="217" t="s">
        <v>952</v>
      </c>
      <c r="D133" s="217" t="s">
        <v>624</v>
      </c>
      <c r="E133" s="221">
        <v>1</v>
      </c>
      <c r="F133" s="217" t="s">
        <v>969</v>
      </c>
      <c r="G133" s="217">
        <v>4</v>
      </c>
      <c r="H133" s="217">
        <f t="shared" si="36"/>
        <v>4</v>
      </c>
      <c r="I133" s="217"/>
      <c r="J133" s="175"/>
      <c r="K133" s="175"/>
    </row>
    <row r="134" spans="1:11" ht="20.25" customHeight="1" x14ac:dyDescent="0.9">
      <c r="A134" s="218">
        <f t="shared" si="35"/>
        <v>14.089999999999998</v>
      </c>
      <c r="B134" s="218" t="s">
        <v>983</v>
      </c>
      <c r="C134" s="217" t="s">
        <v>953</v>
      </c>
      <c r="D134" s="217" t="s">
        <v>624</v>
      </c>
      <c r="E134" s="221">
        <v>1</v>
      </c>
      <c r="F134" s="217" t="s">
        <v>969</v>
      </c>
      <c r="G134" s="217">
        <v>2</v>
      </c>
      <c r="H134" s="217">
        <f t="shared" si="36"/>
        <v>2</v>
      </c>
      <c r="I134" s="217"/>
      <c r="J134" s="175"/>
      <c r="K134" s="175"/>
    </row>
    <row r="135" spans="1:11" ht="20.25" customHeight="1" x14ac:dyDescent="0.9">
      <c r="A135" s="218"/>
      <c r="B135" s="218"/>
      <c r="C135" s="217"/>
      <c r="D135" s="217"/>
      <c r="E135" s="217"/>
      <c r="F135" s="217"/>
      <c r="G135" s="217"/>
      <c r="H135" s="217"/>
      <c r="I135" s="217"/>
      <c r="J135" s="175"/>
      <c r="K135" s="175"/>
    </row>
    <row r="136" spans="1:11" ht="20.25" customHeight="1" x14ac:dyDescent="0.9">
      <c r="A136" s="224">
        <v>15</v>
      </c>
      <c r="B136" s="224" t="s">
        <v>984</v>
      </c>
      <c r="C136" s="225" t="s">
        <v>975</v>
      </c>
      <c r="D136" s="226"/>
      <c r="E136" s="226"/>
      <c r="F136" s="226"/>
      <c r="G136" s="226"/>
      <c r="H136" s="226"/>
      <c r="I136" s="225" t="s">
        <v>973</v>
      </c>
      <c r="J136" s="175"/>
      <c r="K136" s="175"/>
    </row>
    <row r="137" spans="1:11" ht="20.25" customHeight="1" x14ac:dyDescent="0.9">
      <c r="A137" s="218">
        <f t="shared" ref="A137:A141" si="37">A136+0.01</f>
        <v>15.01</v>
      </c>
      <c r="B137" s="218" t="s">
        <v>984</v>
      </c>
      <c r="C137" s="217" t="s">
        <v>947</v>
      </c>
      <c r="D137" s="217" t="s">
        <v>624</v>
      </c>
      <c r="E137" s="221">
        <v>1</v>
      </c>
      <c r="F137" s="217" t="s">
        <v>969</v>
      </c>
      <c r="G137" s="217">
        <v>2</v>
      </c>
      <c r="H137" s="217">
        <f t="shared" ref="H137:H141" si="38">PRODUCT(E137:G137)</f>
        <v>2</v>
      </c>
      <c r="I137" s="217"/>
      <c r="J137" s="175"/>
      <c r="K137" s="175"/>
    </row>
    <row r="138" spans="1:11" ht="20.25" customHeight="1" x14ac:dyDescent="0.9">
      <c r="A138" s="218">
        <f t="shared" si="37"/>
        <v>15.02</v>
      </c>
      <c r="B138" s="218" t="s">
        <v>984</v>
      </c>
      <c r="C138" s="217" t="s">
        <v>957</v>
      </c>
      <c r="D138" s="217" t="s">
        <v>624</v>
      </c>
      <c r="E138" s="221">
        <f t="shared" ref="E138:E141" si="39">$E$137</f>
        <v>1</v>
      </c>
      <c r="F138" s="217" t="s">
        <v>969</v>
      </c>
      <c r="G138" s="217">
        <v>2</v>
      </c>
      <c r="H138" s="217">
        <f t="shared" si="38"/>
        <v>2</v>
      </c>
      <c r="I138" s="217"/>
      <c r="J138" s="175"/>
      <c r="K138" s="175"/>
    </row>
    <row r="139" spans="1:11" ht="20.25" customHeight="1" x14ac:dyDescent="0.9">
      <c r="A139" s="218">
        <f t="shared" si="37"/>
        <v>15.03</v>
      </c>
      <c r="B139" s="218" t="s">
        <v>984</v>
      </c>
      <c r="C139" s="217" t="s">
        <v>949</v>
      </c>
      <c r="D139" s="217" t="s">
        <v>624</v>
      </c>
      <c r="E139" s="221">
        <f t="shared" si="39"/>
        <v>1</v>
      </c>
      <c r="F139" s="217" t="s">
        <v>969</v>
      </c>
      <c r="G139" s="217">
        <v>2</v>
      </c>
      <c r="H139" s="217">
        <f t="shared" si="38"/>
        <v>2</v>
      </c>
      <c r="I139" s="217"/>
      <c r="J139" s="175"/>
      <c r="K139" s="175"/>
    </row>
    <row r="140" spans="1:11" ht="20.25" customHeight="1" x14ac:dyDescent="0.9">
      <c r="A140" s="218">
        <f t="shared" si="37"/>
        <v>15.04</v>
      </c>
      <c r="B140" s="218" t="s">
        <v>984</v>
      </c>
      <c r="C140" s="217" t="s">
        <v>951</v>
      </c>
      <c r="D140" s="217" t="s">
        <v>624</v>
      </c>
      <c r="E140" s="221">
        <f t="shared" si="39"/>
        <v>1</v>
      </c>
      <c r="F140" s="217" t="s">
        <v>969</v>
      </c>
      <c r="G140" s="217">
        <v>2</v>
      </c>
      <c r="H140" s="217">
        <f t="shared" si="38"/>
        <v>2</v>
      </c>
      <c r="I140" s="217"/>
      <c r="J140" s="175"/>
      <c r="K140" s="175"/>
    </row>
    <row r="141" spans="1:11" ht="20.25" customHeight="1" x14ac:dyDescent="0.9">
      <c r="A141" s="218">
        <f t="shared" si="37"/>
        <v>15.049999999999999</v>
      </c>
      <c r="B141" s="218" t="s">
        <v>984</v>
      </c>
      <c r="C141" s="217" t="s">
        <v>956</v>
      </c>
      <c r="D141" s="217" t="s">
        <v>624</v>
      </c>
      <c r="E141" s="221">
        <f t="shared" si="39"/>
        <v>1</v>
      </c>
      <c r="F141" s="217" t="s">
        <v>969</v>
      </c>
      <c r="G141" s="217">
        <v>2</v>
      </c>
      <c r="H141" s="217">
        <f t="shared" si="38"/>
        <v>2</v>
      </c>
      <c r="I141" s="217"/>
      <c r="J141" s="175"/>
      <c r="K141" s="175"/>
    </row>
    <row r="142" spans="1:11" ht="20.25" customHeight="1" x14ac:dyDescent="0.9">
      <c r="A142" s="218"/>
      <c r="B142" s="218"/>
      <c r="C142" s="217"/>
      <c r="D142" s="217"/>
      <c r="E142" s="217"/>
      <c r="F142" s="217"/>
      <c r="G142" s="217"/>
      <c r="H142" s="217"/>
      <c r="I142" s="217"/>
      <c r="J142" s="175"/>
      <c r="K142" s="175"/>
    </row>
    <row r="143" spans="1:11" ht="20.25" customHeight="1" x14ac:dyDescent="0.9">
      <c r="A143" s="224">
        <v>16</v>
      </c>
      <c r="B143" s="224" t="s">
        <v>984</v>
      </c>
      <c r="C143" s="225" t="s">
        <v>974</v>
      </c>
      <c r="D143" s="226"/>
      <c r="E143" s="226"/>
      <c r="F143" s="226"/>
      <c r="G143" s="226"/>
      <c r="H143" s="226"/>
      <c r="I143" s="225" t="s">
        <v>973</v>
      </c>
      <c r="J143" s="175"/>
      <c r="K143" s="175"/>
    </row>
    <row r="144" spans="1:11" ht="20.25" customHeight="1" x14ac:dyDescent="0.9">
      <c r="A144" s="218">
        <f t="shared" ref="A144:A150" si="40">A143+0.01</f>
        <v>16.010000000000002</v>
      </c>
      <c r="B144" s="218" t="s">
        <v>984</v>
      </c>
      <c r="C144" s="217" t="s">
        <v>944</v>
      </c>
      <c r="D144" s="217" t="s">
        <v>624</v>
      </c>
      <c r="E144" s="221">
        <v>1</v>
      </c>
      <c r="F144" s="217" t="s">
        <v>969</v>
      </c>
      <c r="G144" s="217">
        <v>4</v>
      </c>
      <c r="H144" s="217">
        <f t="shared" ref="H144:H150" si="41">PRODUCT(E144:G144)</f>
        <v>4</v>
      </c>
      <c r="I144" s="217"/>
      <c r="J144" s="175"/>
      <c r="K144" s="175"/>
    </row>
    <row r="145" spans="1:11" ht="20.25" customHeight="1" x14ac:dyDescent="0.9">
      <c r="A145" s="218">
        <f t="shared" si="40"/>
        <v>16.020000000000003</v>
      </c>
      <c r="B145" s="218" t="s">
        <v>984</v>
      </c>
      <c r="C145" s="217" t="s">
        <v>947</v>
      </c>
      <c r="D145" s="217" t="s">
        <v>624</v>
      </c>
      <c r="E145" s="221">
        <v>1</v>
      </c>
      <c r="F145" s="217" t="s">
        <v>969</v>
      </c>
      <c r="G145" s="217">
        <v>2</v>
      </c>
      <c r="H145" s="217">
        <f t="shared" si="41"/>
        <v>2</v>
      </c>
      <c r="I145" s="217"/>
      <c r="J145" s="175"/>
      <c r="K145" s="175"/>
    </row>
    <row r="146" spans="1:11" ht="20.25" customHeight="1" x14ac:dyDescent="0.9">
      <c r="A146" s="218">
        <f t="shared" si="40"/>
        <v>16.030000000000005</v>
      </c>
      <c r="B146" s="218" t="s">
        <v>984</v>
      </c>
      <c r="C146" s="217" t="s">
        <v>948</v>
      </c>
      <c r="D146" s="217" t="s">
        <v>624</v>
      </c>
      <c r="E146" s="221">
        <v>1</v>
      </c>
      <c r="F146" s="217" t="s">
        <v>969</v>
      </c>
      <c r="G146" s="217">
        <v>2</v>
      </c>
      <c r="H146" s="217">
        <f t="shared" si="41"/>
        <v>2</v>
      </c>
      <c r="I146" s="217"/>
      <c r="J146" s="175"/>
      <c r="K146" s="175"/>
    </row>
    <row r="147" spans="1:11" ht="20.25" customHeight="1" x14ac:dyDescent="0.9">
      <c r="A147" s="218">
        <f t="shared" si="40"/>
        <v>16.040000000000006</v>
      </c>
      <c r="B147" s="218" t="s">
        <v>984</v>
      </c>
      <c r="C147" s="217" t="s">
        <v>949</v>
      </c>
      <c r="D147" s="217" t="s">
        <v>624</v>
      </c>
      <c r="E147" s="221">
        <v>1</v>
      </c>
      <c r="F147" s="217" t="s">
        <v>969</v>
      </c>
      <c r="G147" s="217">
        <v>2</v>
      </c>
      <c r="H147" s="217">
        <f t="shared" si="41"/>
        <v>2</v>
      </c>
      <c r="I147" s="217"/>
      <c r="J147" s="175"/>
      <c r="K147" s="175"/>
    </row>
    <row r="148" spans="1:11" ht="20.25" customHeight="1" x14ac:dyDescent="0.9">
      <c r="A148" s="218">
        <f t="shared" si="40"/>
        <v>16.050000000000008</v>
      </c>
      <c r="B148" s="218" t="s">
        <v>984</v>
      </c>
      <c r="C148" s="217" t="s">
        <v>951</v>
      </c>
      <c r="D148" s="217" t="s">
        <v>624</v>
      </c>
      <c r="E148" s="221">
        <v>1</v>
      </c>
      <c r="F148" s="217" t="s">
        <v>969</v>
      </c>
      <c r="G148" s="217">
        <v>2</v>
      </c>
      <c r="H148" s="217">
        <f t="shared" si="41"/>
        <v>2</v>
      </c>
      <c r="I148" s="217"/>
      <c r="J148" s="175"/>
      <c r="K148" s="175"/>
    </row>
    <row r="149" spans="1:11" ht="20.25" customHeight="1" x14ac:dyDescent="0.9">
      <c r="A149" s="218">
        <f t="shared" si="40"/>
        <v>16.060000000000009</v>
      </c>
      <c r="B149" s="218" t="s">
        <v>984</v>
      </c>
      <c r="C149" s="217" t="s">
        <v>956</v>
      </c>
      <c r="D149" s="217" t="s">
        <v>624</v>
      </c>
      <c r="E149" s="221">
        <v>1</v>
      </c>
      <c r="F149" s="217" t="s">
        <v>969</v>
      </c>
      <c r="G149" s="217">
        <v>2</v>
      </c>
      <c r="H149" s="217">
        <f t="shared" si="41"/>
        <v>2</v>
      </c>
      <c r="I149" s="217"/>
      <c r="J149" s="175"/>
      <c r="K149" s="175"/>
    </row>
    <row r="150" spans="1:11" ht="20.25" customHeight="1" x14ac:dyDescent="0.9">
      <c r="A150" s="218">
        <f t="shared" si="40"/>
        <v>16.070000000000011</v>
      </c>
      <c r="B150" s="218" t="s">
        <v>984</v>
      </c>
      <c r="C150" s="217" t="s">
        <v>952</v>
      </c>
      <c r="D150" s="217" t="s">
        <v>624</v>
      </c>
      <c r="E150" s="221">
        <v>1</v>
      </c>
      <c r="F150" s="217" t="s">
        <v>969</v>
      </c>
      <c r="G150" s="217">
        <v>2</v>
      </c>
      <c r="H150" s="217">
        <f t="shared" si="41"/>
        <v>2</v>
      </c>
      <c r="I150" s="217"/>
      <c r="J150" s="175"/>
      <c r="K150" s="175"/>
    </row>
    <row r="151" spans="1:11" ht="20.25" customHeight="1" x14ac:dyDescent="0.9">
      <c r="A151" s="218"/>
      <c r="B151" s="218"/>
      <c r="C151" s="217"/>
      <c r="D151" s="217"/>
      <c r="E151" s="217"/>
      <c r="F151" s="217"/>
      <c r="G151" s="217"/>
      <c r="H151" s="217"/>
      <c r="I151" s="217"/>
      <c r="J151" s="175"/>
      <c r="K151" s="175"/>
    </row>
    <row r="152" spans="1:11" ht="20.25" customHeight="1" x14ac:dyDescent="0.9">
      <c r="A152" s="224">
        <v>17</v>
      </c>
      <c r="B152" s="224" t="s">
        <v>984</v>
      </c>
      <c r="C152" s="225" t="s">
        <v>972</v>
      </c>
      <c r="D152" s="226"/>
      <c r="E152" s="226"/>
      <c r="F152" s="226"/>
      <c r="G152" s="226"/>
      <c r="H152" s="226"/>
      <c r="I152" s="225" t="s">
        <v>973</v>
      </c>
      <c r="J152" s="175"/>
      <c r="K152" s="175"/>
    </row>
    <row r="153" spans="1:11" ht="20.25" customHeight="1" x14ac:dyDescent="0.9">
      <c r="A153" s="218">
        <f t="shared" ref="A153:A160" si="42">A152+0.01</f>
        <v>17.010000000000002</v>
      </c>
      <c r="B153" s="218" t="s">
        <v>984</v>
      </c>
      <c r="C153" s="217" t="s">
        <v>944</v>
      </c>
      <c r="D153" s="217" t="s">
        <v>624</v>
      </c>
      <c r="E153" s="221">
        <v>1</v>
      </c>
      <c r="F153" s="217" t="s">
        <v>969</v>
      </c>
      <c r="G153" s="217">
        <v>2</v>
      </c>
      <c r="H153" s="217">
        <f t="shared" ref="H153:H160" si="43">PRODUCT(E153:G153)</f>
        <v>2</v>
      </c>
      <c r="I153" s="217"/>
      <c r="J153" s="175"/>
      <c r="K153" s="175"/>
    </row>
    <row r="154" spans="1:11" ht="20.25" customHeight="1" x14ac:dyDescent="0.9">
      <c r="A154" s="218">
        <f t="shared" si="42"/>
        <v>17.020000000000003</v>
      </c>
      <c r="B154" s="218" t="s">
        <v>984</v>
      </c>
      <c r="C154" s="217" t="s">
        <v>946</v>
      </c>
      <c r="D154" s="217" t="s">
        <v>624</v>
      </c>
      <c r="E154" s="221">
        <v>1</v>
      </c>
      <c r="F154" s="217" t="s">
        <v>969</v>
      </c>
      <c r="G154" s="217">
        <v>1</v>
      </c>
      <c r="H154" s="217">
        <f t="shared" si="43"/>
        <v>1</v>
      </c>
      <c r="I154" s="217"/>
      <c r="J154" s="175"/>
      <c r="K154" s="175"/>
    </row>
    <row r="155" spans="1:11" ht="20.25" customHeight="1" x14ac:dyDescent="0.9">
      <c r="A155" s="218">
        <f t="shared" si="42"/>
        <v>17.030000000000005</v>
      </c>
      <c r="B155" s="218" t="s">
        <v>984</v>
      </c>
      <c r="C155" s="217" t="s">
        <v>947</v>
      </c>
      <c r="D155" s="217" t="s">
        <v>624</v>
      </c>
      <c r="E155" s="221">
        <v>1</v>
      </c>
      <c r="F155" s="217" t="s">
        <v>969</v>
      </c>
      <c r="G155" s="217">
        <v>2</v>
      </c>
      <c r="H155" s="217">
        <f t="shared" si="43"/>
        <v>2</v>
      </c>
      <c r="I155" s="217"/>
      <c r="J155" s="175"/>
      <c r="K155" s="175"/>
    </row>
    <row r="156" spans="1:11" ht="20.25" customHeight="1" x14ac:dyDescent="0.9">
      <c r="A156" s="218">
        <f t="shared" si="42"/>
        <v>17.040000000000006</v>
      </c>
      <c r="B156" s="218" t="s">
        <v>984</v>
      </c>
      <c r="C156" s="217" t="s">
        <v>948</v>
      </c>
      <c r="D156" s="217" t="s">
        <v>624</v>
      </c>
      <c r="E156" s="221">
        <v>1</v>
      </c>
      <c r="F156" s="217" t="s">
        <v>969</v>
      </c>
      <c r="G156" s="217">
        <v>2</v>
      </c>
      <c r="H156" s="217">
        <f t="shared" si="43"/>
        <v>2</v>
      </c>
      <c r="I156" s="217"/>
      <c r="J156" s="175"/>
      <c r="K156" s="175"/>
    </row>
    <row r="157" spans="1:11" ht="20.25" customHeight="1" x14ac:dyDescent="0.9">
      <c r="A157" s="218">
        <f t="shared" si="42"/>
        <v>17.050000000000008</v>
      </c>
      <c r="B157" s="218" t="s">
        <v>984</v>
      </c>
      <c r="C157" s="217" t="s">
        <v>949</v>
      </c>
      <c r="D157" s="217" t="s">
        <v>624</v>
      </c>
      <c r="E157" s="221">
        <v>1</v>
      </c>
      <c r="F157" s="217" t="s">
        <v>969</v>
      </c>
      <c r="G157" s="217">
        <v>2</v>
      </c>
      <c r="H157" s="217">
        <f t="shared" si="43"/>
        <v>2</v>
      </c>
      <c r="I157" s="217"/>
      <c r="J157" s="175"/>
      <c r="K157" s="175"/>
    </row>
    <row r="158" spans="1:11" ht="20.25" customHeight="1" x14ac:dyDescent="0.9">
      <c r="A158" s="218">
        <f t="shared" si="42"/>
        <v>17.060000000000009</v>
      </c>
      <c r="B158" s="218" t="s">
        <v>984</v>
      </c>
      <c r="C158" s="217" t="s">
        <v>956</v>
      </c>
      <c r="D158" s="217" t="s">
        <v>624</v>
      </c>
      <c r="E158" s="221">
        <v>1</v>
      </c>
      <c r="F158" s="217" t="s">
        <v>969</v>
      </c>
      <c r="G158" s="217">
        <v>1</v>
      </c>
      <c r="H158" s="217">
        <f t="shared" si="43"/>
        <v>1</v>
      </c>
      <c r="I158" s="217"/>
      <c r="J158" s="175"/>
      <c r="K158" s="175"/>
    </row>
    <row r="159" spans="1:11" ht="20.25" customHeight="1" x14ac:dyDescent="0.9">
      <c r="A159" s="218">
        <f t="shared" si="42"/>
        <v>17.070000000000011</v>
      </c>
      <c r="B159" s="218" t="s">
        <v>984</v>
      </c>
      <c r="C159" s="217" t="s">
        <v>951</v>
      </c>
      <c r="D159" s="217" t="s">
        <v>624</v>
      </c>
      <c r="E159" s="221">
        <v>1</v>
      </c>
      <c r="F159" s="217" t="s">
        <v>969</v>
      </c>
      <c r="G159" s="217">
        <v>1</v>
      </c>
      <c r="H159" s="217">
        <f t="shared" si="43"/>
        <v>1</v>
      </c>
      <c r="I159" s="217"/>
      <c r="J159" s="175"/>
      <c r="K159" s="175"/>
    </row>
    <row r="160" spans="1:11" ht="20.25" customHeight="1" x14ac:dyDescent="0.9">
      <c r="A160" s="218">
        <f t="shared" si="42"/>
        <v>17.080000000000013</v>
      </c>
      <c r="B160" s="218" t="s">
        <v>984</v>
      </c>
      <c r="C160" s="217" t="s">
        <v>952</v>
      </c>
      <c r="D160" s="217" t="s">
        <v>624</v>
      </c>
      <c r="E160" s="221">
        <v>1</v>
      </c>
      <c r="F160" s="217" t="s">
        <v>969</v>
      </c>
      <c r="G160" s="217">
        <v>2</v>
      </c>
      <c r="H160" s="217">
        <f t="shared" si="43"/>
        <v>2</v>
      </c>
      <c r="I160" s="217"/>
      <c r="J160" s="175"/>
      <c r="K160" s="175"/>
    </row>
  </sheetData>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CD298-09F1-41AE-8249-8F610DD281FD}">
  <sheetPr>
    <tabColor theme="9" tint="0.79998168889431442"/>
  </sheetPr>
  <dimension ref="A1:O321"/>
  <sheetViews>
    <sheetView topLeftCell="A192" zoomScale="80" zoomScaleNormal="80" workbookViewId="0">
      <selection activeCell="A199" sqref="A199"/>
    </sheetView>
  </sheetViews>
  <sheetFormatPr defaultColWidth="12.6328125" defaultRowHeight="15" customHeight="1" x14ac:dyDescent="0.35"/>
  <cols>
    <col min="1" max="1" width="8.90625" style="177" customWidth="1"/>
    <col min="2" max="2" width="18.81640625" style="177" customWidth="1"/>
    <col min="3" max="3" width="14.90625" style="177" customWidth="1"/>
    <col min="4" max="4" width="25.6328125" style="177" customWidth="1"/>
    <col min="5" max="5" width="20.36328125" style="177" customWidth="1"/>
    <col min="6" max="6" width="18.08984375" style="177" customWidth="1"/>
    <col min="7" max="7" width="24.6328125" style="177" customWidth="1"/>
    <col min="8" max="8" width="23.6328125" style="177" customWidth="1"/>
    <col min="9" max="15" width="8.90625" style="177" customWidth="1"/>
    <col min="16" max="16384" width="12.6328125" style="177"/>
  </cols>
  <sheetData>
    <row r="1" spans="1:15" ht="20.25" customHeight="1" x14ac:dyDescent="0.9">
      <c r="A1" s="175"/>
      <c r="B1" s="175"/>
      <c r="C1" s="175"/>
      <c r="D1" s="175"/>
      <c r="E1" s="175"/>
      <c r="F1" s="175"/>
      <c r="G1" s="175"/>
      <c r="H1" s="175"/>
      <c r="I1" s="175"/>
      <c r="J1" s="175"/>
      <c r="K1" s="175"/>
      <c r="L1" s="175"/>
      <c r="M1" s="175"/>
      <c r="N1" s="175"/>
      <c r="O1" s="175"/>
    </row>
    <row r="2" spans="1:15" ht="20.25" customHeight="1" x14ac:dyDescent="0.9">
      <c r="A2" s="174" t="s">
        <v>985</v>
      </c>
      <c r="B2" s="175"/>
      <c r="C2" s="175"/>
      <c r="D2" s="175"/>
      <c r="E2" s="175"/>
      <c r="F2" s="175"/>
      <c r="G2" s="175"/>
      <c r="H2" s="175" t="s">
        <v>986</v>
      </c>
      <c r="I2" s="175">
        <f>COUNT(I7:J7,I12:J12,I17:J197,I202:J281,I286:J296,I302:J304,I309:J321)</f>
        <v>364</v>
      </c>
      <c r="J2" s="175"/>
      <c r="K2" s="175"/>
      <c r="L2" s="175"/>
      <c r="M2" s="175"/>
      <c r="N2" s="175"/>
      <c r="O2" s="175"/>
    </row>
    <row r="3" spans="1:15" ht="20.25" customHeight="1" x14ac:dyDescent="0.9">
      <c r="A3" s="174"/>
      <c r="B3" s="175"/>
      <c r="C3" s="175"/>
      <c r="D3" s="175"/>
      <c r="E3" s="175"/>
      <c r="F3" s="175"/>
      <c r="G3" s="175"/>
      <c r="H3" s="175"/>
      <c r="I3" s="175"/>
      <c r="J3" s="175"/>
      <c r="K3" s="175"/>
      <c r="L3" s="175"/>
      <c r="M3" s="175"/>
      <c r="N3" s="175"/>
      <c r="O3" s="175"/>
    </row>
    <row r="4" spans="1:15" ht="20.25" customHeight="1" x14ac:dyDescent="0.9">
      <c r="A4" s="174" t="s">
        <v>987</v>
      </c>
      <c r="B4" s="175"/>
      <c r="C4" s="175"/>
      <c r="D4" s="175"/>
      <c r="E4" s="175"/>
      <c r="F4" s="175"/>
      <c r="G4" s="175"/>
      <c r="H4" s="175"/>
      <c r="I4" s="175"/>
      <c r="J4" s="175"/>
      <c r="K4" s="175"/>
      <c r="L4" s="174" t="s">
        <v>988</v>
      </c>
      <c r="M4" s="174">
        <f>SUM(L7:L321)</f>
        <v>53</v>
      </c>
      <c r="N4" s="175"/>
      <c r="O4" s="175"/>
    </row>
    <row r="5" spans="1:15" ht="20.25" customHeight="1" x14ac:dyDescent="0.9">
      <c r="A5" s="301" t="s">
        <v>856</v>
      </c>
      <c r="B5" s="301" t="s">
        <v>989</v>
      </c>
      <c r="C5" s="301" t="s">
        <v>990</v>
      </c>
      <c r="D5" s="302" t="s">
        <v>991</v>
      </c>
      <c r="E5" s="298"/>
      <c r="F5" s="301" t="s">
        <v>992</v>
      </c>
      <c r="G5" s="301" t="s">
        <v>993</v>
      </c>
      <c r="H5" s="301" t="s">
        <v>994</v>
      </c>
      <c r="I5" s="302" t="s">
        <v>995</v>
      </c>
      <c r="J5" s="298"/>
      <c r="K5" s="175"/>
      <c r="L5" s="175"/>
      <c r="M5" s="175"/>
      <c r="N5" s="175"/>
      <c r="O5" s="175"/>
    </row>
    <row r="6" spans="1:15" ht="20.25" customHeight="1" x14ac:dyDescent="0.9">
      <c r="A6" s="296"/>
      <c r="B6" s="296"/>
      <c r="C6" s="296"/>
      <c r="D6" s="227" t="s">
        <v>8</v>
      </c>
      <c r="E6" s="227" t="s">
        <v>57</v>
      </c>
      <c r="F6" s="296"/>
      <c r="G6" s="296"/>
      <c r="H6" s="296"/>
      <c r="I6" s="227" t="s">
        <v>8</v>
      </c>
      <c r="J6" s="227" t="s">
        <v>57</v>
      </c>
      <c r="K6" s="175"/>
      <c r="L6" s="175"/>
      <c r="M6" s="175"/>
      <c r="N6" s="175"/>
      <c r="O6" s="175"/>
    </row>
    <row r="7" spans="1:15" ht="20.25" customHeight="1" x14ac:dyDescent="0.9">
      <c r="A7" s="228">
        <v>1</v>
      </c>
      <c r="B7" s="184">
        <v>326.5</v>
      </c>
      <c r="C7" s="228" t="s">
        <v>996</v>
      </c>
      <c r="D7" s="228" t="s">
        <v>997</v>
      </c>
      <c r="E7" s="228" t="s">
        <v>998</v>
      </c>
      <c r="F7" s="184" t="s">
        <v>999</v>
      </c>
      <c r="G7" s="184" t="s">
        <v>1000</v>
      </c>
      <c r="H7" s="184" t="s">
        <v>1001</v>
      </c>
      <c r="I7" s="228">
        <v>100</v>
      </c>
      <c r="J7" s="228">
        <v>100</v>
      </c>
      <c r="K7" s="175"/>
      <c r="L7" s="175">
        <v>2</v>
      </c>
      <c r="M7" s="175"/>
      <c r="N7" s="175"/>
      <c r="O7" s="175"/>
    </row>
    <row r="8" spans="1:15" ht="20.25" customHeight="1" x14ac:dyDescent="0.9">
      <c r="A8" s="175"/>
      <c r="B8" s="175"/>
      <c r="C8" s="175"/>
      <c r="D8" s="175"/>
      <c r="E8" s="175"/>
      <c r="F8" s="175"/>
      <c r="G8" s="175"/>
      <c r="H8" s="175"/>
      <c r="I8" s="175"/>
      <c r="J8" s="175"/>
      <c r="K8" s="175"/>
      <c r="L8" s="175"/>
      <c r="M8" s="175"/>
      <c r="N8" s="175"/>
      <c r="O8" s="175"/>
    </row>
    <row r="9" spans="1:15" ht="20.25" customHeight="1" x14ac:dyDescent="0.9">
      <c r="A9" s="174" t="s">
        <v>1002</v>
      </c>
      <c r="B9" s="175"/>
      <c r="C9" s="175"/>
      <c r="D9" s="175"/>
      <c r="E9" s="175"/>
      <c r="F9" s="175"/>
      <c r="G9" s="175"/>
      <c r="H9" s="175"/>
      <c r="I9" s="175"/>
      <c r="J9" s="175"/>
      <c r="K9" s="175"/>
      <c r="L9" s="175"/>
      <c r="M9" s="175"/>
      <c r="N9" s="175"/>
      <c r="O9" s="175"/>
    </row>
    <row r="10" spans="1:15" ht="20.25" customHeight="1" x14ac:dyDescent="0.9">
      <c r="A10" s="301" t="s">
        <v>856</v>
      </c>
      <c r="B10" s="301" t="s">
        <v>989</v>
      </c>
      <c r="C10" s="301" t="s">
        <v>990</v>
      </c>
      <c r="D10" s="302" t="s">
        <v>991</v>
      </c>
      <c r="E10" s="298"/>
      <c r="F10" s="301" t="s">
        <v>992</v>
      </c>
      <c r="G10" s="301" t="s">
        <v>993</v>
      </c>
      <c r="H10" s="301" t="s">
        <v>994</v>
      </c>
      <c r="I10" s="302" t="s">
        <v>1003</v>
      </c>
      <c r="J10" s="298"/>
      <c r="K10" s="175"/>
      <c r="L10" s="175"/>
      <c r="M10" s="175"/>
      <c r="N10" s="175"/>
      <c r="O10" s="175"/>
    </row>
    <row r="11" spans="1:15" ht="20.25" customHeight="1" x14ac:dyDescent="0.9">
      <c r="A11" s="296"/>
      <c r="B11" s="296"/>
      <c r="C11" s="296"/>
      <c r="D11" s="227" t="s">
        <v>8</v>
      </c>
      <c r="E11" s="227" t="s">
        <v>57</v>
      </c>
      <c r="F11" s="296"/>
      <c r="G11" s="296"/>
      <c r="H11" s="296"/>
      <c r="I11" s="227" t="s">
        <v>8</v>
      </c>
      <c r="J11" s="227" t="s">
        <v>57</v>
      </c>
      <c r="K11" s="175"/>
      <c r="L11" s="175"/>
      <c r="M11" s="175"/>
      <c r="N11" s="175"/>
      <c r="O11" s="175"/>
    </row>
    <row r="12" spans="1:15" ht="20.25" customHeight="1" x14ac:dyDescent="0.9">
      <c r="A12" s="228">
        <v>1</v>
      </c>
      <c r="B12" s="184">
        <v>413.82</v>
      </c>
      <c r="C12" s="228" t="s">
        <v>996</v>
      </c>
      <c r="D12" s="228" t="s">
        <v>1004</v>
      </c>
      <c r="E12" s="228" t="s">
        <v>1005</v>
      </c>
      <c r="F12" s="228" t="s">
        <v>999</v>
      </c>
      <c r="G12" s="184" t="s">
        <v>1006</v>
      </c>
      <c r="H12" s="184" t="s">
        <v>1001</v>
      </c>
      <c r="I12" s="228">
        <v>100</v>
      </c>
      <c r="J12" s="228">
        <v>100</v>
      </c>
      <c r="K12" s="175"/>
      <c r="L12" s="175">
        <v>2</v>
      </c>
      <c r="M12" s="175"/>
      <c r="N12" s="175"/>
      <c r="O12" s="175"/>
    </row>
    <row r="13" spans="1:15" ht="20.25" customHeight="1" x14ac:dyDescent="0.9">
      <c r="A13" s="175"/>
      <c r="B13" s="175"/>
      <c r="C13" s="175"/>
      <c r="D13" s="175"/>
      <c r="E13" s="175"/>
      <c r="F13" s="175"/>
      <c r="G13" s="175"/>
      <c r="H13" s="175"/>
      <c r="I13" s="175"/>
      <c r="J13" s="175"/>
      <c r="K13" s="175"/>
      <c r="L13" s="175"/>
      <c r="M13" s="175"/>
      <c r="N13" s="175"/>
      <c r="O13" s="175"/>
    </row>
    <row r="14" spans="1:15" ht="20.25" customHeight="1" x14ac:dyDescent="0.9">
      <c r="A14" s="174" t="s">
        <v>1007</v>
      </c>
      <c r="B14" s="175"/>
      <c r="C14" s="175"/>
      <c r="D14" s="175"/>
      <c r="E14" s="175"/>
      <c r="F14" s="175"/>
      <c r="G14" s="175"/>
      <c r="H14" s="175"/>
      <c r="I14" s="175"/>
      <c r="J14" s="175"/>
      <c r="K14" s="175"/>
      <c r="L14" s="175"/>
      <c r="M14" s="175"/>
      <c r="N14" s="175"/>
      <c r="O14" s="175"/>
    </row>
    <row r="15" spans="1:15" ht="36" customHeight="1" x14ac:dyDescent="0.9">
      <c r="A15" s="299" t="s">
        <v>856</v>
      </c>
      <c r="B15" s="299" t="s">
        <v>989</v>
      </c>
      <c r="C15" s="299" t="s">
        <v>990</v>
      </c>
      <c r="D15" s="300" t="s">
        <v>991</v>
      </c>
      <c r="E15" s="298"/>
      <c r="F15" s="299" t="s">
        <v>992</v>
      </c>
      <c r="G15" s="299" t="s">
        <v>993</v>
      </c>
      <c r="H15" s="299" t="s">
        <v>1008</v>
      </c>
      <c r="I15" s="300" t="s">
        <v>1003</v>
      </c>
      <c r="J15" s="298"/>
      <c r="K15" s="175"/>
      <c r="L15" s="175"/>
      <c r="M15" s="175"/>
      <c r="N15" s="175"/>
      <c r="O15" s="175"/>
    </row>
    <row r="16" spans="1:15" ht="26.25" customHeight="1" x14ac:dyDescent="0.9">
      <c r="A16" s="296"/>
      <c r="B16" s="296"/>
      <c r="C16" s="296"/>
      <c r="D16" s="229" t="s">
        <v>8</v>
      </c>
      <c r="E16" s="229" t="s">
        <v>57</v>
      </c>
      <c r="F16" s="296"/>
      <c r="G16" s="296"/>
      <c r="H16" s="296"/>
      <c r="I16" s="229" t="s">
        <v>8</v>
      </c>
      <c r="J16" s="229" t="s">
        <v>57</v>
      </c>
      <c r="K16" s="175"/>
      <c r="L16" s="230"/>
      <c r="M16" s="218"/>
      <c r="N16" s="218" t="s">
        <v>999</v>
      </c>
      <c r="O16" s="218" t="s">
        <v>1009</v>
      </c>
    </row>
    <row r="17" spans="1:15" ht="20.25" customHeight="1" x14ac:dyDescent="0.9">
      <c r="A17" s="228">
        <v>1</v>
      </c>
      <c r="B17" s="228">
        <v>262.14999999999998</v>
      </c>
      <c r="C17" s="228" t="s">
        <v>1010</v>
      </c>
      <c r="D17" s="228" t="s">
        <v>1011</v>
      </c>
      <c r="E17" s="228" t="s">
        <v>1012</v>
      </c>
      <c r="F17" s="228" t="s">
        <v>1009</v>
      </c>
      <c r="G17" s="184" t="s">
        <v>1013</v>
      </c>
      <c r="H17" s="228">
        <v>3.5</v>
      </c>
      <c r="I17" s="231"/>
      <c r="J17" s="228">
        <v>100</v>
      </c>
      <c r="K17" s="175"/>
      <c r="L17" s="175"/>
      <c r="M17" s="218" t="s">
        <v>1014</v>
      </c>
      <c r="N17" s="232">
        <f t="shared" ref="N17:O19" si="0">COUNTIFS($C$17:$C$197,$M17,$F$17:$F$197,N$16)</f>
        <v>2</v>
      </c>
      <c r="O17" s="232">
        <f t="shared" si="0"/>
        <v>8</v>
      </c>
    </row>
    <row r="18" spans="1:15" ht="20.25" customHeight="1" x14ac:dyDescent="0.9">
      <c r="A18" s="228">
        <v>2</v>
      </c>
      <c r="B18" s="228">
        <v>262.45</v>
      </c>
      <c r="C18" s="228" t="s">
        <v>1010</v>
      </c>
      <c r="D18" s="228" t="s">
        <v>1015</v>
      </c>
      <c r="E18" s="228" t="s">
        <v>1011</v>
      </c>
      <c r="F18" s="228" t="s">
        <v>1009</v>
      </c>
      <c r="G18" s="184" t="s">
        <v>1013</v>
      </c>
      <c r="H18" s="228">
        <v>5</v>
      </c>
      <c r="I18" s="228">
        <v>100</v>
      </c>
      <c r="J18" s="231"/>
      <c r="K18" s="175"/>
      <c r="L18" s="175"/>
      <c r="M18" s="218" t="s">
        <v>1010</v>
      </c>
      <c r="N18" s="232">
        <f t="shared" si="0"/>
        <v>25</v>
      </c>
      <c r="O18" s="232">
        <f t="shared" si="0"/>
        <v>101</v>
      </c>
    </row>
    <row r="19" spans="1:15" ht="20.25" customHeight="1" x14ac:dyDescent="0.9">
      <c r="A19" s="228">
        <v>3</v>
      </c>
      <c r="B19" s="228">
        <v>263.25</v>
      </c>
      <c r="C19" s="228" t="s">
        <v>996</v>
      </c>
      <c r="D19" s="228" t="s">
        <v>1012</v>
      </c>
      <c r="E19" s="228" t="s">
        <v>1012</v>
      </c>
      <c r="F19" s="228" t="s">
        <v>1009</v>
      </c>
      <c r="G19" s="184" t="s">
        <v>1016</v>
      </c>
      <c r="H19" s="228">
        <v>3.5</v>
      </c>
      <c r="I19" s="228">
        <v>100</v>
      </c>
      <c r="J19" s="228">
        <v>100</v>
      </c>
      <c r="K19" s="175"/>
      <c r="L19" s="175">
        <v>2</v>
      </c>
      <c r="M19" s="218" t="s">
        <v>996</v>
      </c>
      <c r="N19" s="232">
        <f t="shared" si="0"/>
        <v>13</v>
      </c>
      <c r="O19" s="232">
        <f t="shared" si="0"/>
        <v>32</v>
      </c>
    </row>
    <row r="20" spans="1:15" ht="20.25" customHeight="1" x14ac:dyDescent="0.9">
      <c r="A20" s="228">
        <v>4</v>
      </c>
      <c r="B20" s="228">
        <v>263.58</v>
      </c>
      <c r="C20" s="228" t="s">
        <v>1010</v>
      </c>
      <c r="D20" s="228" t="s">
        <v>1017</v>
      </c>
      <c r="E20" s="228" t="s">
        <v>1011</v>
      </c>
      <c r="F20" s="228" t="s">
        <v>999</v>
      </c>
      <c r="G20" s="184" t="s">
        <v>1013</v>
      </c>
      <c r="H20" s="228">
        <v>7</v>
      </c>
      <c r="I20" s="228">
        <v>100</v>
      </c>
      <c r="J20" s="231"/>
      <c r="K20" s="175"/>
      <c r="L20" s="175"/>
      <c r="M20" s="175"/>
      <c r="N20" s="175"/>
      <c r="O20" s="175"/>
    </row>
    <row r="21" spans="1:15" ht="20.25" customHeight="1" x14ac:dyDescent="0.9">
      <c r="A21" s="228">
        <v>5</v>
      </c>
      <c r="B21" s="228">
        <v>263.75</v>
      </c>
      <c r="C21" s="228" t="s">
        <v>1010</v>
      </c>
      <c r="D21" s="228" t="s">
        <v>1011</v>
      </c>
      <c r="E21" s="228" t="s">
        <v>1012</v>
      </c>
      <c r="F21" s="228" t="s">
        <v>999</v>
      </c>
      <c r="G21" s="184" t="s">
        <v>1013</v>
      </c>
      <c r="H21" s="228">
        <v>3.5</v>
      </c>
      <c r="I21" s="231"/>
      <c r="J21" s="228">
        <v>100</v>
      </c>
      <c r="K21" s="175"/>
      <c r="L21" s="175"/>
      <c r="M21" s="175"/>
      <c r="N21" s="175"/>
      <c r="O21" s="175"/>
    </row>
    <row r="22" spans="1:15" ht="20.25" customHeight="1" x14ac:dyDescent="0.9">
      <c r="A22" s="228">
        <v>6</v>
      </c>
      <c r="B22" s="228">
        <v>264.63</v>
      </c>
      <c r="C22" s="228" t="s">
        <v>1010</v>
      </c>
      <c r="D22" s="228" t="s">
        <v>1011</v>
      </c>
      <c r="E22" s="228" t="s">
        <v>1012</v>
      </c>
      <c r="F22" s="228" t="s">
        <v>1009</v>
      </c>
      <c r="G22" s="184" t="s">
        <v>1013</v>
      </c>
      <c r="H22" s="228">
        <v>3.5</v>
      </c>
      <c r="I22" s="231"/>
      <c r="J22" s="228">
        <v>100</v>
      </c>
      <c r="K22" s="175"/>
      <c r="L22" s="175"/>
      <c r="M22" s="175"/>
      <c r="N22" s="175"/>
      <c r="O22" s="175"/>
    </row>
    <row r="23" spans="1:15" ht="20.25" customHeight="1" x14ac:dyDescent="0.9">
      <c r="A23" s="228">
        <v>7</v>
      </c>
      <c r="B23" s="228">
        <v>265.2</v>
      </c>
      <c r="C23" s="228" t="s">
        <v>1010</v>
      </c>
      <c r="D23" s="228" t="s">
        <v>1011</v>
      </c>
      <c r="E23" s="228" t="s">
        <v>1018</v>
      </c>
      <c r="F23" s="228" t="s">
        <v>1009</v>
      </c>
      <c r="G23" s="184" t="s">
        <v>1013</v>
      </c>
      <c r="H23" s="228">
        <v>3.5</v>
      </c>
      <c r="I23" s="231"/>
      <c r="J23" s="228">
        <v>100</v>
      </c>
      <c r="K23" s="175"/>
      <c r="L23" s="175"/>
      <c r="M23" s="175"/>
      <c r="N23" s="175"/>
      <c r="O23" s="175"/>
    </row>
    <row r="24" spans="1:15" ht="20.25" customHeight="1" x14ac:dyDescent="0.9">
      <c r="A24" s="228">
        <v>8</v>
      </c>
      <c r="B24" s="228">
        <v>265.77999999999997</v>
      </c>
      <c r="C24" s="228" t="s">
        <v>996</v>
      </c>
      <c r="D24" s="228" t="s">
        <v>1012</v>
      </c>
      <c r="E24" s="228" t="s">
        <v>1019</v>
      </c>
      <c r="F24" s="228" t="s">
        <v>1009</v>
      </c>
      <c r="G24" s="231"/>
      <c r="H24" s="228">
        <v>5</v>
      </c>
      <c r="I24" s="228">
        <v>100</v>
      </c>
      <c r="J24" s="228">
        <v>100</v>
      </c>
      <c r="K24" s="175"/>
      <c r="L24" s="175"/>
      <c r="M24" s="175"/>
      <c r="N24" s="175"/>
      <c r="O24" s="175"/>
    </row>
    <row r="25" spans="1:15" ht="20.25" customHeight="1" x14ac:dyDescent="0.9">
      <c r="A25" s="228">
        <v>9</v>
      </c>
      <c r="B25" s="228">
        <v>267.22000000000003</v>
      </c>
      <c r="C25" s="228" t="s">
        <v>1010</v>
      </c>
      <c r="D25" s="228" t="s">
        <v>1012</v>
      </c>
      <c r="E25" s="228" t="s">
        <v>1011</v>
      </c>
      <c r="F25" s="228" t="s">
        <v>1009</v>
      </c>
      <c r="G25" s="184" t="s">
        <v>1013</v>
      </c>
      <c r="H25" s="228">
        <v>3.5</v>
      </c>
      <c r="I25" s="228">
        <v>100</v>
      </c>
      <c r="J25" s="231"/>
      <c r="K25" s="175"/>
      <c r="L25" s="175"/>
      <c r="M25" s="175"/>
      <c r="N25" s="175"/>
      <c r="O25" s="175"/>
    </row>
    <row r="26" spans="1:15" ht="20.25" customHeight="1" x14ac:dyDescent="0.9">
      <c r="A26" s="228">
        <v>10</v>
      </c>
      <c r="B26" s="228">
        <v>268.95</v>
      </c>
      <c r="C26" s="228" t="s">
        <v>996</v>
      </c>
      <c r="D26" s="228" t="s">
        <v>1012</v>
      </c>
      <c r="E26" s="228" t="s">
        <v>1020</v>
      </c>
      <c r="F26" s="228" t="s">
        <v>1009</v>
      </c>
      <c r="G26" s="184" t="s">
        <v>1013</v>
      </c>
      <c r="H26" s="228">
        <v>3.5</v>
      </c>
      <c r="I26" s="228">
        <v>100</v>
      </c>
      <c r="J26" s="228">
        <v>100</v>
      </c>
      <c r="K26" s="175"/>
      <c r="L26" s="175"/>
      <c r="M26" s="175"/>
      <c r="N26" s="175"/>
      <c r="O26" s="175"/>
    </row>
    <row r="27" spans="1:15" ht="20.25" customHeight="1" x14ac:dyDescent="0.9">
      <c r="A27" s="228">
        <v>11</v>
      </c>
      <c r="B27" s="228">
        <v>269.39999999999998</v>
      </c>
      <c r="C27" s="228" t="s">
        <v>996</v>
      </c>
      <c r="D27" s="228" t="s">
        <v>1012</v>
      </c>
      <c r="E27" s="228" t="s">
        <v>1020</v>
      </c>
      <c r="F27" s="228" t="s">
        <v>1009</v>
      </c>
      <c r="G27" s="184" t="s">
        <v>1013</v>
      </c>
      <c r="H27" s="228">
        <v>5</v>
      </c>
      <c r="I27" s="228">
        <v>100</v>
      </c>
      <c r="J27" s="228">
        <v>100</v>
      </c>
      <c r="K27" s="175"/>
      <c r="L27" s="175"/>
      <c r="M27" s="175"/>
      <c r="N27" s="175"/>
      <c r="O27" s="175"/>
    </row>
    <row r="28" spans="1:15" ht="20.25" customHeight="1" x14ac:dyDescent="0.9">
      <c r="A28" s="228">
        <v>12</v>
      </c>
      <c r="B28" s="228">
        <v>269.62</v>
      </c>
      <c r="C28" s="228" t="s">
        <v>996</v>
      </c>
      <c r="D28" s="228" t="s">
        <v>1012</v>
      </c>
      <c r="E28" s="228" t="s">
        <v>1020</v>
      </c>
      <c r="F28" s="228" t="s">
        <v>1009</v>
      </c>
      <c r="G28" s="184" t="s">
        <v>1013</v>
      </c>
      <c r="H28" s="228">
        <v>5</v>
      </c>
      <c r="I28" s="228">
        <v>100</v>
      </c>
      <c r="J28" s="228">
        <v>100</v>
      </c>
      <c r="K28" s="175"/>
      <c r="L28" s="175"/>
      <c r="M28" s="175"/>
      <c r="N28" s="175"/>
      <c r="O28" s="175"/>
    </row>
    <row r="29" spans="1:15" ht="20.25" customHeight="1" x14ac:dyDescent="0.9">
      <c r="A29" s="228">
        <v>13</v>
      </c>
      <c r="B29" s="228">
        <v>270.14999999999998</v>
      </c>
      <c r="C29" s="228" t="s">
        <v>996</v>
      </c>
      <c r="D29" s="228" t="s">
        <v>1012</v>
      </c>
      <c r="E29" s="228" t="s">
        <v>1020</v>
      </c>
      <c r="F29" s="228" t="s">
        <v>1009</v>
      </c>
      <c r="G29" s="184" t="s">
        <v>1013</v>
      </c>
      <c r="H29" s="228">
        <v>5</v>
      </c>
      <c r="I29" s="228">
        <v>100</v>
      </c>
      <c r="J29" s="228">
        <v>100</v>
      </c>
      <c r="K29" s="175"/>
      <c r="L29" s="175"/>
      <c r="M29" s="175"/>
      <c r="N29" s="175"/>
      <c r="O29" s="175"/>
    </row>
    <row r="30" spans="1:15" ht="20.25" customHeight="1" x14ac:dyDescent="0.9">
      <c r="A30" s="228">
        <v>14</v>
      </c>
      <c r="B30" s="228">
        <v>271.2</v>
      </c>
      <c r="C30" s="228" t="s">
        <v>996</v>
      </c>
      <c r="D30" s="228" t="s">
        <v>1012</v>
      </c>
      <c r="E30" s="228" t="s">
        <v>1012</v>
      </c>
      <c r="F30" s="228" t="s">
        <v>1009</v>
      </c>
      <c r="G30" s="184" t="s">
        <v>1013</v>
      </c>
      <c r="H30" s="228">
        <v>3.5</v>
      </c>
      <c r="I30" s="228">
        <v>100</v>
      </c>
      <c r="J30" s="228">
        <v>100</v>
      </c>
      <c r="K30" s="175"/>
      <c r="L30" s="175"/>
      <c r="M30" s="175"/>
      <c r="N30" s="175"/>
      <c r="O30" s="175"/>
    </row>
    <row r="31" spans="1:15" ht="20.25" customHeight="1" x14ac:dyDescent="0.9">
      <c r="A31" s="228">
        <v>15</v>
      </c>
      <c r="B31" s="228">
        <v>273.77999999999997</v>
      </c>
      <c r="C31" s="228" t="s">
        <v>1010</v>
      </c>
      <c r="D31" s="228" t="s">
        <v>1012</v>
      </c>
      <c r="E31" s="228" t="s">
        <v>1011</v>
      </c>
      <c r="F31" s="228" t="s">
        <v>1009</v>
      </c>
      <c r="G31" s="184" t="s">
        <v>1013</v>
      </c>
      <c r="H31" s="228">
        <v>3.5</v>
      </c>
      <c r="I31" s="228">
        <v>100</v>
      </c>
      <c r="J31" s="231"/>
      <c r="K31" s="175"/>
      <c r="L31" s="175"/>
      <c r="M31" s="175"/>
      <c r="N31" s="175"/>
      <c r="O31" s="175"/>
    </row>
    <row r="32" spans="1:15" ht="20.25" customHeight="1" x14ac:dyDescent="0.9">
      <c r="A32" s="228">
        <v>16</v>
      </c>
      <c r="B32" s="228">
        <v>275.8</v>
      </c>
      <c r="C32" s="228" t="s">
        <v>1014</v>
      </c>
      <c r="D32" s="228" t="s">
        <v>1012</v>
      </c>
      <c r="E32" s="228" t="s">
        <v>1012</v>
      </c>
      <c r="F32" s="228" t="s">
        <v>1009</v>
      </c>
      <c r="G32" s="184" t="s">
        <v>1013</v>
      </c>
      <c r="H32" s="228">
        <v>3.5</v>
      </c>
      <c r="I32" s="228">
        <v>100</v>
      </c>
      <c r="J32" s="228">
        <v>100</v>
      </c>
      <c r="K32" s="175"/>
      <c r="L32" s="175"/>
      <c r="M32" s="175"/>
      <c r="N32" s="175"/>
      <c r="O32" s="175"/>
    </row>
    <row r="33" spans="1:15" ht="20.25" customHeight="1" x14ac:dyDescent="0.9">
      <c r="A33" s="228">
        <v>17</v>
      </c>
      <c r="B33" s="228">
        <v>277.8</v>
      </c>
      <c r="C33" s="228" t="s">
        <v>996</v>
      </c>
      <c r="D33" s="228" t="s">
        <v>1012</v>
      </c>
      <c r="E33" s="228" t="s">
        <v>1020</v>
      </c>
      <c r="F33" s="228" t="s">
        <v>1009</v>
      </c>
      <c r="G33" s="184" t="s">
        <v>1013</v>
      </c>
      <c r="H33" s="228">
        <v>3.5</v>
      </c>
      <c r="I33" s="228">
        <v>100</v>
      </c>
      <c r="J33" s="228">
        <v>100</v>
      </c>
      <c r="K33" s="175"/>
      <c r="L33" s="175"/>
      <c r="M33" s="175"/>
      <c r="N33" s="175"/>
      <c r="O33" s="175"/>
    </row>
    <row r="34" spans="1:15" ht="20.25" customHeight="1" x14ac:dyDescent="0.9">
      <c r="A34" s="228">
        <v>18</v>
      </c>
      <c r="B34" s="228">
        <v>278.5</v>
      </c>
      <c r="C34" s="228" t="s">
        <v>996</v>
      </c>
      <c r="D34" s="228" t="s">
        <v>1012</v>
      </c>
      <c r="E34" s="228" t="s">
        <v>1012</v>
      </c>
      <c r="F34" s="228" t="s">
        <v>1009</v>
      </c>
      <c r="G34" s="184" t="s">
        <v>1013</v>
      </c>
      <c r="H34" s="228">
        <v>3.5</v>
      </c>
      <c r="I34" s="228">
        <v>100</v>
      </c>
      <c r="J34" s="228">
        <v>100</v>
      </c>
      <c r="K34" s="175"/>
      <c r="L34" s="175"/>
      <c r="M34" s="175"/>
      <c r="N34" s="175"/>
      <c r="O34" s="175"/>
    </row>
    <row r="35" spans="1:15" ht="20.25" customHeight="1" x14ac:dyDescent="0.9">
      <c r="A35" s="228">
        <v>19</v>
      </c>
      <c r="B35" s="228">
        <v>280.39999999999998</v>
      </c>
      <c r="C35" s="228" t="s">
        <v>1010</v>
      </c>
      <c r="D35" s="228" t="s">
        <v>1012</v>
      </c>
      <c r="E35" s="228" t="s">
        <v>1011</v>
      </c>
      <c r="F35" s="228" t="s">
        <v>999</v>
      </c>
      <c r="G35" s="184" t="s">
        <v>1013</v>
      </c>
      <c r="H35" s="228">
        <v>3.5</v>
      </c>
      <c r="I35" s="228">
        <v>100</v>
      </c>
      <c r="J35" s="231"/>
      <c r="K35" s="175"/>
      <c r="L35" s="175"/>
      <c r="M35" s="175"/>
      <c r="N35" s="175"/>
      <c r="O35" s="175"/>
    </row>
    <row r="36" spans="1:15" ht="20.25" customHeight="1" x14ac:dyDescent="0.9">
      <c r="A36" s="228">
        <v>20</v>
      </c>
      <c r="B36" s="228">
        <v>282.39999999999998</v>
      </c>
      <c r="C36" s="228" t="s">
        <v>996</v>
      </c>
      <c r="D36" s="228" t="s">
        <v>1012</v>
      </c>
      <c r="E36" s="228" t="s">
        <v>1012</v>
      </c>
      <c r="F36" s="228" t="s">
        <v>1009</v>
      </c>
      <c r="G36" s="184" t="s">
        <v>1013</v>
      </c>
      <c r="H36" s="228">
        <v>3.5</v>
      </c>
      <c r="I36" s="228">
        <v>100</v>
      </c>
      <c r="J36" s="228">
        <v>100</v>
      </c>
      <c r="K36" s="175"/>
      <c r="L36" s="175"/>
      <c r="M36" s="175"/>
      <c r="N36" s="175"/>
      <c r="O36" s="175"/>
    </row>
    <row r="37" spans="1:15" ht="20.25" customHeight="1" x14ac:dyDescent="0.9">
      <c r="A37" s="228">
        <v>21</v>
      </c>
      <c r="B37" s="228">
        <v>283.20999999999998</v>
      </c>
      <c r="C37" s="228" t="s">
        <v>996</v>
      </c>
      <c r="D37" s="228" t="s">
        <v>1012</v>
      </c>
      <c r="E37" s="228" t="s">
        <v>1012</v>
      </c>
      <c r="F37" s="228" t="s">
        <v>1009</v>
      </c>
      <c r="G37" s="184" t="s">
        <v>1013</v>
      </c>
      <c r="H37" s="228">
        <v>3.5</v>
      </c>
      <c r="I37" s="228">
        <v>100</v>
      </c>
      <c r="J37" s="228">
        <v>100</v>
      </c>
      <c r="K37" s="175"/>
      <c r="L37" s="175"/>
      <c r="M37" s="175"/>
      <c r="N37" s="175"/>
      <c r="O37" s="175"/>
    </row>
    <row r="38" spans="1:15" ht="20.25" customHeight="1" x14ac:dyDescent="0.9">
      <c r="A38" s="228">
        <v>22</v>
      </c>
      <c r="B38" s="228">
        <v>284.3</v>
      </c>
      <c r="C38" s="228" t="s">
        <v>1010</v>
      </c>
      <c r="D38" s="228" t="s">
        <v>1011</v>
      </c>
      <c r="E38" s="228" t="s">
        <v>1012</v>
      </c>
      <c r="F38" s="228" t="s">
        <v>999</v>
      </c>
      <c r="G38" s="184" t="s">
        <v>1013</v>
      </c>
      <c r="H38" s="228">
        <v>3.5</v>
      </c>
      <c r="I38" s="231"/>
      <c r="J38" s="228">
        <v>100</v>
      </c>
      <c r="K38" s="175"/>
      <c r="L38" s="175"/>
      <c r="M38" s="175"/>
      <c r="N38" s="175"/>
      <c r="O38" s="175"/>
    </row>
    <row r="39" spans="1:15" ht="20.25" customHeight="1" x14ac:dyDescent="0.9">
      <c r="A39" s="228">
        <v>23</v>
      </c>
      <c r="B39" s="228">
        <v>285.2</v>
      </c>
      <c r="C39" s="228" t="s">
        <v>1010</v>
      </c>
      <c r="D39" s="228" t="s">
        <v>1011</v>
      </c>
      <c r="E39" s="228" t="s">
        <v>1012</v>
      </c>
      <c r="F39" s="228" t="s">
        <v>1009</v>
      </c>
      <c r="G39" s="184" t="s">
        <v>1013</v>
      </c>
      <c r="H39" s="228">
        <v>3.5</v>
      </c>
      <c r="I39" s="231"/>
      <c r="J39" s="228">
        <v>100</v>
      </c>
      <c r="K39" s="175"/>
      <c r="L39" s="175"/>
      <c r="M39" s="175"/>
      <c r="N39" s="175"/>
      <c r="O39" s="175"/>
    </row>
    <row r="40" spans="1:15" ht="20.25" customHeight="1" x14ac:dyDescent="0.9">
      <c r="A40" s="228">
        <v>24</v>
      </c>
      <c r="B40" s="228">
        <v>285.77</v>
      </c>
      <c r="C40" s="228" t="s">
        <v>1010</v>
      </c>
      <c r="D40" s="228" t="s">
        <v>1012</v>
      </c>
      <c r="E40" s="228" t="s">
        <v>1011</v>
      </c>
      <c r="F40" s="228" t="s">
        <v>1009</v>
      </c>
      <c r="G40" s="184" t="s">
        <v>1013</v>
      </c>
      <c r="H40" s="228">
        <v>3.5</v>
      </c>
      <c r="I40" s="228">
        <v>100</v>
      </c>
      <c r="J40" s="231"/>
      <c r="K40" s="175"/>
      <c r="L40" s="175"/>
      <c r="M40" s="175"/>
      <c r="N40" s="175"/>
      <c r="O40" s="175"/>
    </row>
    <row r="41" spans="1:15" ht="20.25" customHeight="1" x14ac:dyDescent="0.9">
      <c r="A41" s="228">
        <v>25</v>
      </c>
      <c r="B41" s="228">
        <v>286.55</v>
      </c>
      <c r="C41" s="228" t="s">
        <v>1010</v>
      </c>
      <c r="D41" s="228" t="s">
        <v>1012</v>
      </c>
      <c r="E41" s="228" t="s">
        <v>1011</v>
      </c>
      <c r="F41" s="228" t="s">
        <v>1009</v>
      </c>
      <c r="G41" s="184" t="s">
        <v>1013</v>
      </c>
      <c r="H41" s="228">
        <v>3.5</v>
      </c>
      <c r="I41" s="228">
        <v>100</v>
      </c>
      <c r="J41" s="231"/>
      <c r="K41" s="175"/>
      <c r="L41" s="175"/>
      <c r="M41" s="175"/>
      <c r="N41" s="175"/>
      <c r="O41" s="175"/>
    </row>
    <row r="42" spans="1:15" ht="20.25" customHeight="1" x14ac:dyDescent="0.9">
      <c r="A42" s="228">
        <v>26</v>
      </c>
      <c r="B42" s="228">
        <v>288.22000000000003</v>
      </c>
      <c r="C42" s="228" t="s">
        <v>996</v>
      </c>
      <c r="D42" s="228" t="s">
        <v>1012</v>
      </c>
      <c r="E42" s="228" t="s">
        <v>1012</v>
      </c>
      <c r="F42" s="228" t="s">
        <v>1009</v>
      </c>
      <c r="G42" s="184" t="s">
        <v>1013</v>
      </c>
      <c r="H42" s="228">
        <v>3.5</v>
      </c>
      <c r="I42" s="228">
        <v>100</v>
      </c>
      <c r="J42" s="228">
        <v>100</v>
      </c>
      <c r="K42" s="175"/>
      <c r="L42" s="175"/>
      <c r="M42" s="175"/>
      <c r="N42" s="175"/>
      <c r="O42" s="175"/>
    </row>
    <row r="43" spans="1:15" ht="20.25" customHeight="1" x14ac:dyDescent="0.9">
      <c r="A43" s="228">
        <v>27</v>
      </c>
      <c r="B43" s="228">
        <v>288.64999999999998</v>
      </c>
      <c r="C43" s="228" t="s">
        <v>1010</v>
      </c>
      <c r="D43" s="228" t="s">
        <v>1012</v>
      </c>
      <c r="E43" s="228" t="s">
        <v>1011</v>
      </c>
      <c r="F43" s="228" t="s">
        <v>1009</v>
      </c>
      <c r="G43" s="184" t="s">
        <v>1013</v>
      </c>
      <c r="H43" s="228">
        <v>3.5</v>
      </c>
      <c r="I43" s="228">
        <v>100</v>
      </c>
      <c r="J43" s="231"/>
      <c r="K43" s="175"/>
      <c r="L43" s="175"/>
      <c r="M43" s="175"/>
      <c r="N43" s="175"/>
      <c r="O43" s="175"/>
    </row>
    <row r="44" spans="1:15" ht="20.25" customHeight="1" x14ac:dyDescent="0.9">
      <c r="A44" s="228">
        <v>28</v>
      </c>
      <c r="B44" s="228">
        <v>290.60000000000002</v>
      </c>
      <c r="C44" s="228" t="s">
        <v>1014</v>
      </c>
      <c r="D44" s="228" t="s">
        <v>1012</v>
      </c>
      <c r="E44" s="228" t="s">
        <v>1012</v>
      </c>
      <c r="F44" s="228" t="s">
        <v>1009</v>
      </c>
      <c r="G44" s="184" t="s">
        <v>1013</v>
      </c>
      <c r="H44" s="228">
        <v>3.5</v>
      </c>
      <c r="I44" s="228">
        <v>100</v>
      </c>
      <c r="J44" s="228">
        <v>100</v>
      </c>
      <c r="K44" s="175"/>
      <c r="L44" s="175"/>
      <c r="M44" s="175"/>
      <c r="N44" s="175"/>
      <c r="O44" s="175"/>
    </row>
    <row r="45" spans="1:15" ht="20.25" customHeight="1" x14ac:dyDescent="0.9">
      <c r="A45" s="228">
        <v>29</v>
      </c>
      <c r="B45" s="228">
        <v>292.60000000000002</v>
      </c>
      <c r="C45" s="228" t="s">
        <v>1010</v>
      </c>
      <c r="D45" s="228" t="s">
        <v>1011</v>
      </c>
      <c r="E45" s="228" t="s">
        <v>1012</v>
      </c>
      <c r="F45" s="228" t="s">
        <v>1009</v>
      </c>
      <c r="G45" s="184" t="s">
        <v>1013</v>
      </c>
      <c r="H45" s="228">
        <v>3.5</v>
      </c>
      <c r="I45" s="231"/>
      <c r="J45" s="228">
        <v>100</v>
      </c>
      <c r="K45" s="175"/>
      <c r="L45" s="175"/>
      <c r="M45" s="175"/>
      <c r="N45" s="175"/>
      <c r="O45" s="175"/>
    </row>
    <row r="46" spans="1:15" ht="20.25" customHeight="1" x14ac:dyDescent="0.9">
      <c r="A46" s="228">
        <v>30</v>
      </c>
      <c r="B46" s="228">
        <v>297.39999999999998</v>
      </c>
      <c r="C46" s="228" t="s">
        <v>1010</v>
      </c>
      <c r="D46" s="228" t="s">
        <v>1011</v>
      </c>
      <c r="E46" s="228" t="s">
        <v>1012</v>
      </c>
      <c r="F46" s="228" t="s">
        <v>1009</v>
      </c>
      <c r="G46" s="184" t="s">
        <v>1013</v>
      </c>
      <c r="H46" s="228">
        <v>3.5</v>
      </c>
      <c r="I46" s="231"/>
      <c r="J46" s="228">
        <v>100</v>
      </c>
      <c r="K46" s="175"/>
      <c r="L46" s="175"/>
      <c r="M46" s="175"/>
      <c r="N46" s="175"/>
      <c r="O46" s="175"/>
    </row>
    <row r="47" spans="1:15" ht="20.25" customHeight="1" x14ac:dyDescent="0.9">
      <c r="A47" s="228">
        <v>31</v>
      </c>
      <c r="B47" s="228">
        <v>298.64999999999998</v>
      </c>
      <c r="C47" s="228" t="s">
        <v>996</v>
      </c>
      <c r="D47" s="228" t="s">
        <v>1012</v>
      </c>
      <c r="E47" s="228" t="s">
        <v>1012</v>
      </c>
      <c r="F47" s="228" t="s">
        <v>1009</v>
      </c>
      <c r="G47" s="184" t="s">
        <v>1013</v>
      </c>
      <c r="H47" s="228">
        <v>3.5</v>
      </c>
      <c r="I47" s="228">
        <v>100</v>
      </c>
      <c r="J47" s="228">
        <v>100</v>
      </c>
      <c r="K47" s="175"/>
      <c r="L47" s="175"/>
      <c r="M47" s="175"/>
      <c r="N47" s="175"/>
      <c r="O47" s="175"/>
    </row>
    <row r="48" spans="1:15" ht="20.25" customHeight="1" x14ac:dyDescent="0.9">
      <c r="A48" s="228">
        <v>32</v>
      </c>
      <c r="B48" s="228">
        <v>298.77999999999997</v>
      </c>
      <c r="C48" s="228" t="s">
        <v>996</v>
      </c>
      <c r="D48" s="228" t="s">
        <v>1021</v>
      </c>
      <c r="E48" s="228" t="s">
        <v>1022</v>
      </c>
      <c r="F48" s="228" t="s">
        <v>999</v>
      </c>
      <c r="G48" s="184" t="s">
        <v>1013</v>
      </c>
      <c r="H48" s="228">
        <v>7</v>
      </c>
      <c r="I48" s="231"/>
      <c r="J48" s="228">
        <v>100</v>
      </c>
      <c r="K48" s="175"/>
      <c r="L48" s="175"/>
      <c r="M48" s="175"/>
      <c r="N48" s="175"/>
      <c r="O48" s="175"/>
    </row>
    <row r="49" spans="1:15" ht="20.25" customHeight="1" x14ac:dyDescent="0.9">
      <c r="A49" s="228">
        <v>33</v>
      </c>
      <c r="B49" s="228">
        <v>298.85000000000002</v>
      </c>
      <c r="C49" s="228" t="s">
        <v>996</v>
      </c>
      <c r="D49" s="228" t="s">
        <v>1012</v>
      </c>
      <c r="E49" s="228" t="s">
        <v>1012</v>
      </c>
      <c r="F49" s="228" t="s">
        <v>999</v>
      </c>
      <c r="G49" s="184" t="s">
        <v>1013</v>
      </c>
      <c r="H49" s="228">
        <v>3.5</v>
      </c>
      <c r="I49" s="228">
        <v>100</v>
      </c>
      <c r="J49" s="228">
        <v>100</v>
      </c>
      <c r="K49" s="175"/>
      <c r="L49" s="175"/>
      <c r="M49" s="175"/>
      <c r="N49" s="175"/>
      <c r="O49" s="175"/>
    </row>
    <row r="50" spans="1:15" ht="20.25" customHeight="1" x14ac:dyDescent="0.9">
      <c r="A50" s="228">
        <v>34</v>
      </c>
      <c r="B50" s="228">
        <v>299.8</v>
      </c>
      <c r="C50" s="228" t="s">
        <v>1010</v>
      </c>
      <c r="D50" s="228" t="s">
        <v>1011</v>
      </c>
      <c r="E50" s="228" t="s">
        <v>1012</v>
      </c>
      <c r="F50" s="228" t="s">
        <v>1009</v>
      </c>
      <c r="G50" s="184" t="s">
        <v>1013</v>
      </c>
      <c r="H50" s="228">
        <v>3.5</v>
      </c>
      <c r="I50" s="231"/>
      <c r="J50" s="228">
        <v>100</v>
      </c>
      <c r="K50" s="175"/>
      <c r="L50" s="175"/>
      <c r="M50" s="175"/>
      <c r="N50" s="175"/>
      <c r="O50" s="175"/>
    </row>
    <row r="51" spans="1:15" ht="20.25" customHeight="1" x14ac:dyDescent="0.9">
      <c r="A51" s="228">
        <v>35</v>
      </c>
      <c r="B51" s="228">
        <v>299.89999999999998</v>
      </c>
      <c r="C51" s="228" t="s">
        <v>1010</v>
      </c>
      <c r="D51" s="228" t="s">
        <v>1011</v>
      </c>
      <c r="E51" s="228" t="s">
        <v>1012</v>
      </c>
      <c r="F51" s="228" t="s">
        <v>1009</v>
      </c>
      <c r="G51" s="184" t="s">
        <v>1013</v>
      </c>
      <c r="H51" s="228">
        <v>3.5</v>
      </c>
      <c r="I51" s="231"/>
      <c r="J51" s="228">
        <v>100</v>
      </c>
      <c r="K51" s="175"/>
      <c r="L51" s="175"/>
      <c r="M51" s="175"/>
      <c r="N51" s="175"/>
      <c r="O51" s="175"/>
    </row>
    <row r="52" spans="1:15" ht="20.25" customHeight="1" x14ac:dyDescent="0.9">
      <c r="A52" s="228">
        <v>36</v>
      </c>
      <c r="B52" s="228">
        <v>301.2</v>
      </c>
      <c r="C52" s="228" t="s">
        <v>1010</v>
      </c>
      <c r="D52" s="228" t="s">
        <v>1012</v>
      </c>
      <c r="E52" s="228" t="s">
        <v>1011</v>
      </c>
      <c r="F52" s="228" t="s">
        <v>1009</v>
      </c>
      <c r="G52" s="184" t="s">
        <v>1013</v>
      </c>
      <c r="H52" s="228">
        <v>3.5</v>
      </c>
      <c r="I52" s="228">
        <v>100</v>
      </c>
      <c r="J52" s="231"/>
      <c r="K52" s="175"/>
      <c r="L52" s="175"/>
      <c r="M52" s="175"/>
      <c r="N52" s="175"/>
      <c r="O52" s="175"/>
    </row>
    <row r="53" spans="1:15" ht="20.25" customHeight="1" x14ac:dyDescent="0.9">
      <c r="A53" s="228">
        <v>37</v>
      </c>
      <c r="B53" s="228">
        <v>301.60000000000002</v>
      </c>
      <c r="C53" s="228" t="s">
        <v>996</v>
      </c>
      <c r="D53" s="228" t="s">
        <v>1012</v>
      </c>
      <c r="E53" s="228" t="s">
        <v>1012</v>
      </c>
      <c r="F53" s="228" t="s">
        <v>999</v>
      </c>
      <c r="G53" s="184" t="s">
        <v>1013</v>
      </c>
      <c r="H53" s="228">
        <v>3.5</v>
      </c>
      <c r="I53" s="228">
        <v>100</v>
      </c>
      <c r="J53" s="228">
        <v>100</v>
      </c>
      <c r="K53" s="175"/>
      <c r="L53" s="175"/>
      <c r="M53" s="175"/>
      <c r="N53" s="175"/>
      <c r="O53" s="175"/>
    </row>
    <row r="54" spans="1:15" ht="20.25" customHeight="1" x14ac:dyDescent="0.9">
      <c r="A54" s="228">
        <v>38</v>
      </c>
      <c r="B54" s="228">
        <v>302.3</v>
      </c>
      <c r="C54" s="228" t="s">
        <v>1010</v>
      </c>
      <c r="D54" s="228" t="s">
        <v>1012</v>
      </c>
      <c r="E54" s="228" t="s">
        <v>1011</v>
      </c>
      <c r="F54" s="228" t="s">
        <v>1009</v>
      </c>
      <c r="G54" s="184" t="s">
        <v>1013</v>
      </c>
      <c r="H54" s="228">
        <v>3.5</v>
      </c>
      <c r="I54" s="228">
        <v>100</v>
      </c>
      <c r="J54" s="231"/>
      <c r="K54" s="175"/>
      <c r="L54" s="175"/>
      <c r="M54" s="175"/>
      <c r="N54" s="175"/>
      <c r="O54" s="175"/>
    </row>
    <row r="55" spans="1:15" ht="20.25" customHeight="1" x14ac:dyDescent="0.9">
      <c r="A55" s="228">
        <v>39</v>
      </c>
      <c r="B55" s="228">
        <v>304.7</v>
      </c>
      <c r="C55" s="228" t="s">
        <v>996</v>
      </c>
      <c r="D55" s="228" t="s">
        <v>1012</v>
      </c>
      <c r="E55" s="228" t="s">
        <v>1012</v>
      </c>
      <c r="F55" s="228" t="s">
        <v>999</v>
      </c>
      <c r="G55" s="184" t="s">
        <v>1013</v>
      </c>
      <c r="H55" s="228">
        <v>3.5</v>
      </c>
      <c r="I55" s="228">
        <v>100</v>
      </c>
      <c r="J55" s="228">
        <v>100</v>
      </c>
      <c r="K55" s="175"/>
      <c r="L55" s="175"/>
      <c r="M55" s="175"/>
      <c r="N55" s="175"/>
      <c r="O55" s="175"/>
    </row>
    <row r="56" spans="1:15" ht="20.25" customHeight="1" x14ac:dyDescent="0.9">
      <c r="A56" s="228">
        <v>40</v>
      </c>
      <c r="B56" s="228">
        <v>304.70999999999998</v>
      </c>
      <c r="C56" s="228" t="s">
        <v>1014</v>
      </c>
      <c r="D56" s="228" t="s">
        <v>1012</v>
      </c>
      <c r="E56" s="228" t="s">
        <v>1011</v>
      </c>
      <c r="F56" s="228" t="s">
        <v>1009</v>
      </c>
      <c r="G56" s="184" t="s">
        <v>1013</v>
      </c>
      <c r="H56" s="228">
        <v>3.5</v>
      </c>
      <c r="I56" s="228">
        <v>100</v>
      </c>
      <c r="J56" s="231"/>
      <c r="K56" s="175"/>
      <c r="L56" s="175"/>
      <c r="M56" s="175"/>
      <c r="N56" s="175"/>
      <c r="O56" s="175"/>
    </row>
    <row r="57" spans="1:15" ht="20.25" customHeight="1" x14ac:dyDescent="0.9">
      <c r="A57" s="228">
        <v>41</v>
      </c>
      <c r="B57" s="228">
        <v>305.7</v>
      </c>
      <c r="C57" s="228" t="s">
        <v>1010</v>
      </c>
      <c r="D57" s="228" t="s">
        <v>1012</v>
      </c>
      <c r="E57" s="228" t="s">
        <v>1011</v>
      </c>
      <c r="F57" s="228" t="s">
        <v>1009</v>
      </c>
      <c r="G57" s="184" t="s">
        <v>1013</v>
      </c>
      <c r="H57" s="228">
        <v>3.5</v>
      </c>
      <c r="I57" s="228">
        <v>100</v>
      </c>
      <c r="J57" s="231"/>
      <c r="K57" s="175"/>
      <c r="L57" s="175"/>
      <c r="M57" s="175"/>
      <c r="N57" s="175"/>
      <c r="O57" s="175"/>
    </row>
    <row r="58" spans="1:15" ht="20.25" customHeight="1" x14ac:dyDescent="0.9">
      <c r="A58" s="228">
        <v>42</v>
      </c>
      <c r="B58" s="228">
        <v>306.39999999999998</v>
      </c>
      <c r="C58" s="228" t="s">
        <v>1010</v>
      </c>
      <c r="D58" s="228" t="s">
        <v>1012</v>
      </c>
      <c r="E58" s="228" t="s">
        <v>1011</v>
      </c>
      <c r="F58" s="228" t="s">
        <v>1009</v>
      </c>
      <c r="G58" s="184" t="s">
        <v>1013</v>
      </c>
      <c r="H58" s="228">
        <v>3.5</v>
      </c>
      <c r="I58" s="228">
        <v>100</v>
      </c>
      <c r="J58" s="231"/>
      <c r="K58" s="175"/>
      <c r="L58" s="175"/>
      <c r="M58" s="175"/>
      <c r="N58" s="175"/>
      <c r="O58" s="175"/>
    </row>
    <row r="59" spans="1:15" ht="20.25" customHeight="1" x14ac:dyDescent="0.9">
      <c r="A59" s="228">
        <v>43</v>
      </c>
      <c r="B59" s="228">
        <v>307.89999999999998</v>
      </c>
      <c r="C59" s="228" t="s">
        <v>1010</v>
      </c>
      <c r="D59" s="228" t="s">
        <v>1011</v>
      </c>
      <c r="E59" s="228" t="s">
        <v>1012</v>
      </c>
      <c r="F59" s="228" t="s">
        <v>999</v>
      </c>
      <c r="G59" s="184" t="s">
        <v>1013</v>
      </c>
      <c r="H59" s="228">
        <v>5</v>
      </c>
      <c r="I59" s="231"/>
      <c r="J59" s="228">
        <v>100</v>
      </c>
      <c r="K59" s="175"/>
      <c r="L59" s="175"/>
      <c r="M59" s="175"/>
      <c r="N59" s="175"/>
      <c r="O59" s="175"/>
    </row>
    <row r="60" spans="1:15" ht="20.25" customHeight="1" x14ac:dyDescent="0.9">
      <c r="A60" s="228">
        <v>44</v>
      </c>
      <c r="B60" s="228">
        <v>308.89999999999998</v>
      </c>
      <c r="C60" s="228" t="s">
        <v>996</v>
      </c>
      <c r="D60" s="228" t="s">
        <v>1012</v>
      </c>
      <c r="E60" s="228" t="s">
        <v>1012</v>
      </c>
      <c r="F60" s="228" t="s">
        <v>999</v>
      </c>
      <c r="G60" s="184" t="s">
        <v>1013</v>
      </c>
      <c r="H60" s="228">
        <v>3.5</v>
      </c>
      <c r="I60" s="228">
        <v>100</v>
      </c>
      <c r="J60" s="228">
        <v>100</v>
      </c>
      <c r="K60" s="175"/>
      <c r="L60" s="175"/>
      <c r="M60" s="175"/>
      <c r="N60" s="175"/>
      <c r="O60" s="175"/>
    </row>
    <row r="61" spans="1:15" ht="20.25" customHeight="1" x14ac:dyDescent="0.9">
      <c r="A61" s="228">
        <v>45</v>
      </c>
      <c r="B61" s="228">
        <v>309.55</v>
      </c>
      <c r="C61" s="228" t="s">
        <v>1010</v>
      </c>
      <c r="D61" s="228" t="s">
        <v>1011</v>
      </c>
      <c r="E61" s="228" t="s">
        <v>1012</v>
      </c>
      <c r="F61" s="228" t="s">
        <v>999</v>
      </c>
      <c r="G61" s="184" t="s">
        <v>1013</v>
      </c>
      <c r="H61" s="228">
        <v>5</v>
      </c>
      <c r="I61" s="231"/>
      <c r="J61" s="228">
        <v>100</v>
      </c>
      <c r="K61" s="175"/>
      <c r="L61" s="175"/>
      <c r="M61" s="175"/>
      <c r="N61" s="175"/>
      <c r="O61" s="175"/>
    </row>
    <row r="62" spans="1:15" ht="20.25" customHeight="1" x14ac:dyDescent="0.9">
      <c r="A62" s="228">
        <v>46</v>
      </c>
      <c r="B62" s="228">
        <v>311.45</v>
      </c>
      <c r="C62" s="228" t="s">
        <v>1010</v>
      </c>
      <c r="D62" s="228" t="s">
        <v>1012</v>
      </c>
      <c r="E62" s="228" t="s">
        <v>1011</v>
      </c>
      <c r="F62" s="228" t="s">
        <v>1009</v>
      </c>
      <c r="G62" s="184" t="s">
        <v>1013</v>
      </c>
      <c r="H62" s="228">
        <v>3.5</v>
      </c>
      <c r="I62" s="228">
        <v>100</v>
      </c>
      <c r="J62" s="231"/>
      <c r="K62" s="175"/>
      <c r="L62" s="175"/>
      <c r="M62" s="175"/>
      <c r="N62" s="175"/>
      <c r="O62" s="175"/>
    </row>
    <row r="63" spans="1:15" ht="20.25" customHeight="1" x14ac:dyDescent="0.9">
      <c r="A63" s="228">
        <v>47</v>
      </c>
      <c r="B63" s="228">
        <v>314.88</v>
      </c>
      <c r="C63" s="228" t="s">
        <v>1010</v>
      </c>
      <c r="D63" s="228" t="s">
        <v>1011</v>
      </c>
      <c r="E63" s="228" t="s">
        <v>1012</v>
      </c>
      <c r="F63" s="228" t="s">
        <v>1009</v>
      </c>
      <c r="G63" s="184" t="s">
        <v>1013</v>
      </c>
      <c r="H63" s="228">
        <v>3</v>
      </c>
      <c r="I63" s="231"/>
      <c r="J63" s="228">
        <v>100</v>
      </c>
      <c r="K63" s="175"/>
      <c r="L63" s="175"/>
      <c r="M63" s="175"/>
      <c r="N63" s="175"/>
      <c r="O63" s="175"/>
    </row>
    <row r="64" spans="1:15" ht="20.25" customHeight="1" x14ac:dyDescent="0.9">
      <c r="A64" s="228">
        <v>48</v>
      </c>
      <c r="B64" s="228">
        <v>315.2</v>
      </c>
      <c r="C64" s="228" t="s">
        <v>1010</v>
      </c>
      <c r="D64" s="228" t="s">
        <v>1012</v>
      </c>
      <c r="E64" s="228" t="s">
        <v>1011</v>
      </c>
      <c r="F64" s="228" t="s">
        <v>1009</v>
      </c>
      <c r="G64" s="184" t="s">
        <v>1013</v>
      </c>
      <c r="H64" s="228">
        <v>3.5</v>
      </c>
      <c r="I64" s="228">
        <v>100</v>
      </c>
      <c r="J64" s="231"/>
      <c r="K64" s="175"/>
      <c r="L64" s="175"/>
      <c r="M64" s="175"/>
      <c r="N64" s="175"/>
      <c r="O64" s="175"/>
    </row>
    <row r="65" spans="1:15" ht="20.25" customHeight="1" x14ac:dyDescent="0.9">
      <c r="A65" s="228">
        <v>49</v>
      </c>
      <c r="B65" s="228">
        <v>315.3</v>
      </c>
      <c r="C65" s="228" t="s">
        <v>1010</v>
      </c>
      <c r="D65" s="228" t="s">
        <v>1011</v>
      </c>
      <c r="E65" s="228" t="s">
        <v>1012</v>
      </c>
      <c r="F65" s="228" t="s">
        <v>1009</v>
      </c>
      <c r="G65" s="184" t="s">
        <v>1013</v>
      </c>
      <c r="H65" s="228">
        <v>3</v>
      </c>
      <c r="I65" s="231"/>
      <c r="J65" s="228">
        <v>100</v>
      </c>
      <c r="K65" s="175"/>
      <c r="L65" s="175"/>
      <c r="M65" s="175"/>
      <c r="N65" s="175"/>
      <c r="O65" s="175"/>
    </row>
    <row r="66" spans="1:15" ht="20.25" customHeight="1" x14ac:dyDescent="0.9">
      <c r="A66" s="228">
        <v>50</v>
      </c>
      <c r="B66" s="228">
        <v>315.64999999999998</v>
      </c>
      <c r="C66" s="228" t="s">
        <v>1010</v>
      </c>
      <c r="D66" s="228" t="s">
        <v>1012</v>
      </c>
      <c r="E66" s="228" t="s">
        <v>1011</v>
      </c>
      <c r="F66" s="228" t="s">
        <v>1009</v>
      </c>
      <c r="G66" s="184" t="s">
        <v>1013</v>
      </c>
      <c r="H66" s="228">
        <v>3.5</v>
      </c>
      <c r="I66" s="228">
        <v>100</v>
      </c>
      <c r="J66" s="231"/>
      <c r="K66" s="175"/>
      <c r="L66" s="175"/>
      <c r="M66" s="175"/>
      <c r="N66" s="175"/>
      <c r="O66" s="175"/>
    </row>
    <row r="67" spans="1:15" ht="20.25" customHeight="1" x14ac:dyDescent="0.9">
      <c r="A67" s="228">
        <v>51</v>
      </c>
      <c r="B67" s="228">
        <v>315.77999999999997</v>
      </c>
      <c r="C67" s="228" t="s">
        <v>1010</v>
      </c>
      <c r="D67" s="228" t="s">
        <v>1012</v>
      </c>
      <c r="E67" s="228" t="s">
        <v>1011</v>
      </c>
      <c r="F67" s="228" t="s">
        <v>1009</v>
      </c>
      <c r="G67" s="184" t="s">
        <v>1013</v>
      </c>
      <c r="H67" s="228">
        <v>3.5</v>
      </c>
      <c r="I67" s="228">
        <v>100</v>
      </c>
      <c r="J67" s="231"/>
      <c r="K67" s="175"/>
      <c r="L67" s="175"/>
      <c r="M67" s="175"/>
      <c r="N67" s="175"/>
      <c r="O67" s="175"/>
    </row>
    <row r="68" spans="1:15" ht="20.25" customHeight="1" x14ac:dyDescent="0.9">
      <c r="A68" s="228">
        <v>52</v>
      </c>
      <c r="B68" s="228">
        <v>316.04000000000002</v>
      </c>
      <c r="C68" s="228" t="s">
        <v>1010</v>
      </c>
      <c r="D68" s="228" t="s">
        <v>1011</v>
      </c>
      <c r="E68" s="228" t="s">
        <v>1012</v>
      </c>
      <c r="F68" s="228" t="s">
        <v>1009</v>
      </c>
      <c r="G68" s="184" t="s">
        <v>1013</v>
      </c>
      <c r="H68" s="228">
        <v>3</v>
      </c>
      <c r="I68" s="231"/>
      <c r="J68" s="228">
        <v>100</v>
      </c>
      <c r="K68" s="175"/>
      <c r="L68" s="175"/>
      <c r="M68" s="175"/>
      <c r="N68" s="175"/>
      <c r="O68" s="175"/>
    </row>
    <row r="69" spans="1:15" ht="20.25" customHeight="1" x14ac:dyDescent="0.9">
      <c r="A69" s="228">
        <v>53</v>
      </c>
      <c r="B69" s="228">
        <v>316.72000000000003</v>
      </c>
      <c r="C69" s="228" t="s">
        <v>1010</v>
      </c>
      <c r="D69" s="228" t="s">
        <v>1012</v>
      </c>
      <c r="E69" s="228" t="s">
        <v>1012</v>
      </c>
      <c r="F69" s="228" t="s">
        <v>1009</v>
      </c>
      <c r="G69" s="228" t="s">
        <v>1023</v>
      </c>
      <c r="H69" s="228">
        <v>3.5</v>
      </c>
      <c r="I69" s="228">
        <v>100</v>
      </c>
      <c r="J69" s="228">
        <v>100</v>
      </c>
      <c r="K69" s="175"/>
      <c r="L69" s="175">
        <v>2</v>
      </c>
      <c r="M69" s="175"/>
      <c r="N69" s="175"/>
      <c r="O69" s="175"/>
    </row>
    <row r="70" spans="1:15" ht="20.25" customHeight="1" x14ac:dyDescent="0.9">
      <c r="A70" s="228">
        <v>54</v>
      </c>
      <c r="B70" s="228">
        <v>318.47000000000003</v>
      </c>
      <c r="C70" s="228" t="s">
        <v>1010</v>
      </c>
      <c r="D70" s="228" t="s">
        <v>1011</v>
      </c>
      <c r="E70" s="228" t="s">
        <v>1012</v>
      </c>
      <c r="F70" s="228" t="s">
        <v>1009</v>
      </c>
      <c r="G70" s="228" t="s">
        <v>1023</v>
      </c>
      <c r="H70" s="228">
        <v>5</v>
      </c>
      <c r="I70" s="231"/>
      <c r="J70" s="228">
        <v>100</v>
      </c>
      <c r="K70" s="175"/>
      <c r="L70" s="175">
        <v>2</v>
      </c>
      <c r="M70" s="175"/>
      <c r="N70" s="175"/>
      <c r="O70" s="175"/>
    </row>
    <row r="71" spans="1:15" ht="20.25" customHeight="1" x14ac:dyDescent="0.9">
      <c r="A71" s="228">
        <v>55</v>
      </c>
      <c r="B71" s="228">
        <v>318.98</v>
      </c>
      <c r="C71" s="228" t="s">
        <v>1010</v>
      </c>
      <c r="D71" s="228" t="s">
        <v>1012</v>
      </c>
      <c r="E71" s="228" t="s">
        <v>1011</v>
      </c>
      <c r="F71" s="228" t="s">
        <v>999</v>
      </c>
      <c r="G71" s="184" t="s">
        <v>1013</v>
      </c>
      <c r="H71" s="228">
        <v>3.5</v>
      </c>
      <c r="I71" s="228">
        <v>100</v>
      </c>
      <c r="J71" s="231"/>
      <c r="K71" s="175"/>
      <c r="L71" s="175"/>
      <c r="M71" s="175"/>
      <c r="N71" s="175"/>
      <c r="O71" s="175"/>
    </row>
    <row r="72" spans="1:15" ht="20.25" customHeight="1" x14ac:dyDescent="0.9">
      <c r="A72" s="228">
        <v>56</v>
      </c>
      <c r="B72" s="228">
        <v>319</v>
      </c>
      <c r="C72" s="228" t="s">
        <v>1010</v>
      </c>
      <c r="D72" s="228" t="s">
        <v>1012</v>
      </c>
      <c r="E72" s="228" t="s">
        <v>1011</v>
      </c>
      <c r="F72" s="228" t="s">
        <v>999</v>
      </c>
      <c r="G72" s="228" t="s">
        <v>1023</v>
      </c>
      <c r="H72" s="228">
        <v>3.5</v>
      </c>
      <c r="I72" s="228">
        <v>100</v>
      </c>
      <c r="J72" s="231"/>
      <c r="K72" s="175"/>
      <c r="L72" s="175">
        <v>2</v>
      </c>
      <c r="M72" s="175"/>
      <c r="N72" s="175"/>
      <c r="O72" s="175"/>
    </row>
    <row r="73" spans="1:15" ht="20.25" customHeight="1" x14ac:dyDescent="0.9">
      <c r="A73" s="228">
        <v>57</v>
      </c>
      <c r="B73" s="228">
        <v>320.35000000000002</v>
      </c>
      <c r="C73" s="228" t="s">
        <v>996</v>
      </c>
      <c r="D73" s="228" t="s">
        <v>1024</v>
      </c>
      <c r="E73" s="228" t="s">
        <v>1012</v>
      </c>
      <c r="F73" s="228" t="s">
        <v>1009</v>
      </c>
      <c r="G73" s="184" t="s">
        <v>1013</v>
      </c>
      <c r="H73" s="228">
        <v>5</v>
      </c>
      <c r="I73" s="231"/>
      <c r="J73" s="228">
        <v>100</v>
      </c>
      <c r="K73" s="175"/>
      <c r="L73" s="175"/>
      <c r="M73" s="175"/>
      <c r="N73" s="175"/>
      <c r="O73" s="175"/>
    </row>
    <row r="74" spans="1:15" ht="20.25" customHeight="1" x14ac:dyDescent="0.9">
      <c r="A74" s="228">
        <v>58</v>
      </c>
      <c r="B74" s="228">
        <v>320.39999999999998</v>
      </c>
      <c r="C74" s="228" t="s">
        <v>1010</v>
      </c>
      <c r="D74" s="228" t="s">
        <v>1012</v>
      </c>
      <c r="E74" s="228" t="s">
        <v>1011</v>
      </c>
      <c r="F74" s="228" t="s">
        <v>1009</v>
      </c>
      <c r="G74" s="184" t="s">
        <v>1013</v>
      </c>
      <c r="H74" s="228">
        <v>3.5</v>
      </c>
      <c r="I74" s="228">
        <v>100</v>
      </c>
      <c r="J74" s="231"/>
      <c r="K74" s="175"/>
      <c r="L74" s="175"/>
      <c r="M74" s="175"/>
      <c r="N74" s="175"/>
      <c r="O74" s="175"/>
    </row>
    <row r="75" spans="1:15" ht="20.25" customHeight="1" x14ac:dyDescent="0.9">
      <c r="A75" s="228">
        <v>59</v>
      </c>
      <c r="B75" s="228">
        <v>320.7</v>
      </c>
      <c r="C75" s="228" t="s">
        <v>1010</v>
      </c>
      <c r="D75" s="228" t="s">
        <v>1012</v>
      </c>
      <c r="E75" s="228" t="s">
        <v>1011</v>
      </c>
      <c r="F75" s="228" t="s">
        <v>1009</v>
      </c>
      <c r="G75" s="184" t="s">
        <v>1013</v>
      </c>
      <c r="H75" s="228">
        <v>3.5</v>
      </c>
      <c r="I75" s="228">
        <v>100</v>
      </c>
      <c r="J75" s="231"/>
      <c r="K75" s="175"/>
      <c r="L75" s="175"/>
      <c r="M75" s="175"/>
      <c r="N75" s="175"/>
      <c r="O75" s="175"/>
    </row>
    <row r="76" spans="1:15" ht="20.25" customHeight="1" x14ac:dyDescent="0.9">
      <c r="A76" s="228">
        <v>60</v>
      </c>
      <c r="B76" s="228">
        <v>321</v>
      </c>
      <c r="C76" s="228" t="s">
        <v>1010</v>
      </c>
      <c r="D76" s="228" t="s">
        <v>1012</v>
      </c>
      <c r="E76" s="228" t="s">
        <v>1011</v>
      </c>
      <c r="F76" s="228" t="s">
        <v>1009</v>
      </c>
      <c r="G76" s="184" t="s">
        <v>1013</v>
      </c>
      <c r="H76" s="228">
        <v>3.5</v>
      </c>
      <c r="I76" s="228">
        <v>100</v>
      </c>
      <c r="J76" s="231"/>
      <c r="K76" s="175"/>
      <c r="L76" s="175"/>
      <c r="M76" s="175"/>
      <c r="N76" s="175"/>
      <c r="O76" s="175"/>
    </row>
    <row r="77" spans="1:15" ht="20.25" customHeight="1" x14ac:dyDescent="0.9">
      <c r="A77" s="228">
        <v>61</v>
      </c>
      <c r="B77" s="228">
        <v>321.70999999999998</v>
      </c>
      <c r="C77" s="228" t="s">
        <v>1010</v>
      </c>
      <c r="D77" s="228" t="s">
        <v>1011</v>
      </c>
      <c r="E77" s="228" t="s">
        <v>1025</v>
      </c>
      <c r="F77" s="228" t="s">
        <v>999</v>
      </c>
      <c r="G77" s="184" t="s">
        <v>1013</v>
      </c>
      <c r="H77" s="228">
        <v>5</v>
      </c>
      <c r="I77" s="231"/>
      <c r="J77" s="228">
        <v>100</v>
      </c>
      <c r="K77" s="175"/>
      <c r="L77" s="175"/>
      <c r="M77" s="175"/>
      <c r="N77" s="175"/>
      <c r="O77" s="175"/>
    </row>
    <row r="78" spans="1:15" ht="20.25" customHeight="1" x14ac:dyDescent="0.9">
      <c r="A78" s="228">
        <v>62</v>
      </c>
      <c r="B78" s="228">
        <v>322.39999999999998</v>
      </c>
      <c r="C78" s="228" t="s">
        <v>996</v>
      </c>
      <c r="D78" s="228" t="s">
        <v>1012</v>
      </c>
      <c r="E78" s="228" t="s">
        <v>1012</v>
      </c>
      <c r="F78" s="228" t="s">
        <v>1009</v>
      </c>
      <c r="G78" s="184" t="s">
        <v>1013</v>
      </c>
      <c r="H78" s="228">
        <v>3.5</v>
      </c>
      <c r="I78" s="228">
        <v>100</v>
      </c>
      <c r="J78" s="228">
        <v>100</v>
      </c>
      <c r="K78" s="175"/>
      <c r="L78" s="175"/>
      <c r="M78" s="175"/>
      <c r="N78" s="175"/>
      <c r="O78" s="175"/>
    </row>
    <row r="79" spans="1:15" ht="20.25" customHeight="1" x14ac:dyDescent="0.9">
      <c r="A79" s="228">
        <v>63</v>
      </c>
      <c r="B79" s="228">
        <v>322.85000000000002</v>
      </c>
      <c r="C79" s="228" t="s">
        <v>996</v>
      </c>
      <c r="D79" s="228" t="s">
        <v>1012</v>
      </c>
      <c r="E79" s="228" t="s">
        <v>1012</v>
      </c>
      <c r="F79" s="228" t="s">
        <v>1009</v>
      </c>
      <c r="G79" s="184" t="s">
        <v>1013</v>
      </c>
      <c r="H79" s="228">
        <v>3.5</v>
      </c>
      <c r="I79" s="228">
        <v>100</v>
      </c>
      <c r="J79" s="228">
        <v>100</v>
      </c>
      <c r="K79" s="175"/>
      <c r="L79" s="175"/>
      <c r="M79" s="175"/>
      <c r="N79" s="175"/>
      <c r="O79" s="175"/>
    </row>
    <row r="80" spans="1:15" ht="20.25" customHeight="1" x14ac:dyDescent="0.9">
      <c r="A80" s="228">
        <v>64</v>
      </c>
      <c r="B80" s="228">
        <v>322.89999999999998</v>
      </c>
      <c r="C80" s="228" t="s">
        <v>1010</v>
      </c>
      <c r="D80" s="228" t="s">
        <v>1011</v>
      </c>
      <c r="E80" s="228" t="s">
        <v>1012</v>
      </c>
      <c r="F80" s="228" t="s">
        <v>1009</v>
      </c>
      <c r="G80" s="184" t="s">
        <v>1013</v>
      </c>
      <c r="H80" s="228">
        <v>3.5</v>
      </c>
      <c r="I80" s="231"/>
      <c r="J80" s="228">
        <v>100</v>
      </c>
      <c r="K80" s="175"/>
      <c r="L80" s="175"/>
      <c r="M80" s="175"/>
      <c r="N80" s="175"/>
      <c r="O80" s="175"/>
    </row>
    <row r="81" spans="1:15" ht="20.25" customHeight="1" x14ac:dyDescent="0.9">
      <c r="A81" s="228">
        <v>65</v>
      </c>
      <c r="B81" s="228">
        <v>323.05</v>
      </c>
      <c r="C81" s="228" t="s">
        <v>1010</v>
      </c>
      <c r="D81" s="228" t="s">
        <v>1011</v>
      </c>
      <c r="E81" s="228" t="s">
        <v>1012</v>
      </c>
      <c r="F81" s="228" t="s">
        <v>1009</v>
      </c>
      <c r="G81" s="184" t="s">
        <v>1013</v>
      </c>
      <c r="H81" s="228">
        <v>3.5</v>
      </c>
      <c r="I81" s="231"/>
      <c r="J81" s="228">
        <v>100</v>
      </c>
      <c r="K81" s="175"/>
      <c r="L81" s="175"/>
      <c r="M81" s="175"/>
      <c r="N81" s="175"/>
      <c r="O81" s="175"/>
    </row>
    <row r="82" spans="1:15" ht="20.25" customHeight="1" x14ac:dyDescent="0.9">
      <c r="A82" s="228">
        <v>66</v>
      </c>
      <c r="B82" s="228">
        <v>323.2</v>
      </c>
      <c r="C82" s="228" t="s">
        <v>1010</v>
      </c>
      <c r="D82" s="228" t="s">
        <v>1012</v>
      </c>
      <c r="E82" s="228" t="s">
        <v>1011</v>
      </c>
      <c r="F82" s="228" t="s">
        <v>1009</v>
      </c>
      <c r="G82" s="184" t="s">
        <v>1013</v>
      </c>
      <c r="H82" s="228">
        <v>3.5</v>
      </c>
      <c r="I82" s="228">
        <v>100</v>
      </c>
      <c r="J82" s="231"/>
      <c r="K82" s="175"/>
      <c r="L82" s="175"/>
      <c r="M82" s="175"/>
      <c r="N82" s="175"/>
      <c r="O82" s="175"/>
    </row>
    <row r="83" spans="1:15" ht="20.25" customHeight="1" x14ac:dyDescent="0.9">
      <c r="A83" s="228">
        <v>67</v>
      </c>
      <c r="B83" s="228">
        <v>325.39999999999998</v>
      </c>
      <c r="C83" s="228" t="s">
        <v>1010</v>
      </c>
      <c r="D83" s="228" t="s">
        <v>1011</v>
      </c>
      <c r="E83" s="228" t="s">
        <v>1012</v>
      </c>
      <c r="F83" s="228" t="s">
        <v>1009</v>
      </c>
      <c r="G83" s="184" t="s">
        <v>1013</v>
      </c>
      <c r="H83" s="228">
        <v>3</v>
      </c>
      <c r="I83" s="231"/>
      <c r="J83" s="228">
        <v>100</v>
      </c>
      <c r="K83" s="175"/>
      <c r="L83" s="175"/>
      <c r="M83" s="175"/>
      <c r="N83" s="175"/>
      <c r="O83" s="175"/>
    </row>
    <row r="84" spans="1:15" ht="20.25" customHeight="1" x14ac:dyDescent="0.9">
      <c r="A84" s="228">
        <v>68</v>
      </c>
      <c r="B84" s="228">
        <v>325.41000000000003</v>
      </c>
      <c r="C84" s="228" t="s">
        <v>1010</v>
      </c>
      <c r="D84" s="228" t="s">
        <v>1012</v>
      </c>
      <c r="E84" s="228" t="s">
        <v>1011</v>
      </c>
      <c r="F84" s="228" t="s">
        <v>1009</v>
      </c>
      <c r="G84" s="184" t="s">
        <v>1013</v>
      </c>
      <c r="H84" s="228">
        <v>3.5</v>
      </c>
      <c r="I84" s="228">
        <v>100</v>
      </c>
      <c r="J84" s="231"/>
      <c r="K84" s="175"/>
      <c r="L84" s="175"/>
      <c r="M84" s="175"/>
      <c r="N84" s="175"/>
      <c r="O84" s="175"/>
    </row>
    <row r="85" spans="1:15" ht="20.25" customHeight="1" x14ac:dyDescent="0.9">
      <c r="A85" s="228">
        <v>69</v>
      </c>
      <c r="B85" s="228">
        <v>326</v>
      </c>
      <c r="C85" s="228" t="s">
        <v>1010</v>
      </c>
      <c r="D85" s="228" t="s">
        <v>1012</v>
      </c>
      <c r="E85" s="228" t="s">
        <v>1011</v>
      </c>
      <c r="F85" s="228" t="s">
        <v>1009</v>
      </c>
      <c r="G85" s="184" t="s">
        <v>1013</v>
      </c>
      <c r="H85" s="228">
        <v>3.5</v>
      </c>
      <c r="I85" s="228">
        <v>100</v>
      </c>
      <c r="J85" s="231"/>
      <c r="K85" s="175"/>
      <c r="L85" s="175"/>
      <c r="M85" s="175"/>
      <c r="N85" s="175"/>
      <c r="O85" s="175"/>
    </row>
    <row r="86" spans="1:15" ht="20.25" customHeight="1" x14ac:dyDescent="0.9">
      <c r="A86" s="228">
        <v>70</v>
      </c>
      <c r="B86" s="228">
        <v>327.83</v>
      </c>
      <c r="C86" s="228" t="s">
        <v>1010</v>
      </c>
      <c r="D86" s="228" t="s">
        <v>1012</v>
      </c>
      <c r="E86" s="228" t="s">
        <v>1011</v>
      </c>
      <c r="F86" s="228" t="s">
        <v>1009</v>
      </c>
      <c r="G86" s="184" t="s">
        <v>1013</v>
      </c>
      <c r="H86" s="228">
        <v>3.5</v>
      </c>
      <c r="I86" s="228">
        <v>100</v>
      </c>
      <c r="J86" s="231"/>
      <c r="K86" s="175"/>
      <c r="L86" s="175"/>
      <c r="M86" s="175"/>
      <c r="N86" s="175"/>
      <c r="O86" s="175"/>
    </row>
    <row r="87" spans="1:15" ht="20.25" customHeight="1" x14ac:dyDescent="0.9">
      <c r="A87" s="228">
        <v>71</v>
      </c>
      <c r="B87" s="228">
        <v>328</v>
      </c>
      <c r="C87" s="228" t="s">
        <v>996</v>
      </c>
      <c r="D87" s="228" t="s">
        <v>1012</v>
      </c>
      <c r="E87" s="228" t="s">
        <v>1012</v>
      </c>
      <c r="F87" s="228" t="s">
        <v>999</v>
      </c>
      <c r="G87" s="184" t="s">
        <v>1013</v>
      </c>
      <c r="H87" s="228">
        <v>3.5</v>
      </c>
      <c r="I87" s="228">
        <v>100</v>
      </c>
      <c r="J87" s="228">
        <v>100</v>
      </c>
      <c r="K87" s="175"/>
      <c r="L87" s="175"/>
      <c r="M87" s="175"/>
      <c r="N87" s="175"/>
      <c r="O87" s="175"/>
    </row>
    <row r="88" spans="1:15" ht="20.25" customHeight="1" x14ac:dyDescent="0.9">
      <c r="A88" s="228">
        <v>72</v>
      </c>
      <c r="B88" s="228">
        <v>329.3</v>
      </c>
      <c r="C88" s="228" t="s">
        <v>1010</v>
      </c>
      <c r="D88" s="228" t="s">
        <v>1011</v>
      </c>
      <c r="E88" s="228" t="s">
        <v>1012</v>
      </c>
      <c r="F88" s="228" t="s">
        <v>1009</v>
      </c>
      <c r="G88" s="184" t="s">
        <v>1013</v>
      </c>
      <c r="H88" s="228">
        <v>3</v>
      </c>
      <c r="I88" s="231"/>
      <c r="J88" s="228">
        <v>100</v>
      </c>
      <c r="K88" s="175"/>
      <c r="L88" s="175"/>
      <c r="M88" s="175"/>
      <c r="N88" s="175"/>
      <c r="O88" s="175"/>
    </row>
    <row r="89" spans="1:15" ht="20.25" customHeight="1" x14ac:dyDescent="0.9">
      <c r="A89" s="228">
        <v>73</v>
      </c>
      <c r="B89" s="228">
        <v>330.18</v>
      </c>
      <c r="C89" s="228" t="s">
        <v>996</v>
      </c>
      <c r="D89" s="228" t="s">
        <v>1012</v>
      </c>
      <c r="E89" s="228" t="s">
        <v>1012</v>
      </c>
      <c r="F89" s="228" t="s">
        <v>1009</v>
      </c>
      <c r="G89" s="184" t="s">
        <v>1013</v>
      </c>
      <c r="H89" s="228">
        <v>3.5</v>
      </c>
      <c r="I89" s="228">
        <v>100</v>
      </c>
      <c r="J89" s="228">
        <v>100</v>
      </c>
      <c r="K89" s="175"/>
      <c r="L89" s="175"/>
      <c r="M89" s="175"/>
      <c r="N89" s="175"/>
      <c r="O89" s="175"/>
    </row>
    <row r="90" spans="1:15" ht="20.25" customHeight="1" x14ac:dyDescent="0.9">
      <c r="A90" s="228">
        <v>74</v>
      </c>
      <c r="B90" s="228">
        <v>330.35</v>
      </c>
      <c r="C90" s="228" t="s">
        <v>1010</v>
      </c>
      <c r="D90" s="228" t="s">
        <v>1011</v>
      </c>
      <c r="E90" s="228" t="s">
        <v>1012</v>
      </c>
      <c r="F90" s="228" t="s">
        <v>999</v>
      </c>
      <c r="G90" s="184" t="s">
        <v>1013</v>
      </c>
      <c r="H90" s="228">
        <v>3.5</v>
      </c>
      <c r="I90" s="231"/>
      <c r="J90" s="228">
        <v>100</v>
      </c>
      <c r="K90" s="175"/>
      <c r="L90" s="175"/>
      <c r="M90" s="175"/>
      <c r="N90" s="175"/>
      <c r="O90" s="175"/>
    </row>
    <row r="91" spans="1:15" ht="20.25" customHeight="1" x14ac:dyDescent="0.9">
      <c r="A91" s="228">
        <v>75</v>
      </c>
      <c r="B91" s="228">
        <v>330.65</v>
      </c>
      <c r="C91" s="228" t="s">
        <v>1014</v>
      </c>
      <c r="D91" s="228" t="s">
        <v>1012</v>
      </c>
      <c r="E91" s="228" t="s">
        <v>1011</v>
      </c>
      <c r="F91" s="228" t="s">
        <v>999</v>
      </c>
      <c r="G91" s="184" t="s">
        <v>1013</v>
      </c>
      <c r="H91" s="228">
        <v>3.5</v>
      </c>
      <c r="I91" s="228">
        <v>100</v>
      </c>
      <c r="J91" s="231"/>
      <c r="K91" s="175"/>
      <c r="L91" s="175"/>
      <c r="M91" s="175"/>
      <c r="N91" s="175"/>
      <c r="O91" s="175"/>
    </row>
    <row r="92" spans="1:15" ht="20.25" customHeight="1" x14ac:dyDescent="0.9">
      <c r="A92" s="228">
        <v>76</v>
      </c>
      <c r="B92" s="228">
        <v>330.9</v>
      </c>
      <c r="C92" s="228" t="s">
        <v>996</v>
      </c>
      <c r="D92" s="228" t="s">
        <v>1012</v>
      </c>
      <c r="E92" s="228" t="s">
        <v>1012</v>
      </c>
      <c r="F92" s="228" t="s">
        <v>1009</v>
      </c>
      <c r="G92" s="184" t="s">
        <v>1013</v>
      </c>
      <c r="H92" s="228">
        <v>3.5</v>
      </c>
      <c r="I92" s="228">
        <v>100</v>
      </c>
      <c r="J92" s="228">
        <v>100</v>
      </c>
      <c r="K92" s="175"/>
      <c r="L92" s="175"/>
      <c r="M92" s="175"/>
      <c r="N92" s="175"/>
      <c r="O92" s="175"/>
    </row>
    <row r="93" spans="1:15" ht="20.25" customHeight="1" x14ac:dyDescent="0.9">
      <c r="A93" s="228">
        <v>77</v>
      </c>
      <c r="B93" s="228">
        <v>331.14</v>
      </c>
      <c r="C93" s="228" t="s">
        <v>1010</v>
      </c>
      <c r="D93" s="228" t="s">
        <v>1012</v>
      </c>
      <c r="E93" s="228" t="s">
        <v>1011</v>
      </c>
      <c r="F93" s="228" t="s">
        <v>1009</v>
      </c>
      <c r="G93" s="184" t="s">
        <v>1013</v>
      </c>
      <c r="H93" s="228">
        <v>3.5</v>
      </c>
      <c r="I93" s="228">
        <v>100</v>
      </c>
      <c r="J93" s="231"/>
      <c r="K93" s="175"/>
      <c r="L93" s="175"/>
      <c r="M93" s="175"/>
      <c r="N93" s="175"/>
      <c r="O93" s="175"/>
    </row>
    <row r="94" spans="1:15" ht="20.25" customHeight="1" x14ac:dyDescent="0.9">
      <c r="A94" s="228">
        <v>78</v>
      </c>
      <c r="B94" s="228">
        <v>332.25</v>
      </c>
      <c r="C94" s="228" t="s">
        <v>996</v>
      </c>
      <c r="D94" s="228" t="s">
        <v>1021</v>
      </c>
      <c r="E94" s="228" t="s">
        <v>1022</v>
      </c>
      <c r="F94" s="228" t="s">
        <v>999</v>
      </c>
      <c r="G94" s="184" t="s">
        <v>1013</v>
      </c>
      <c r="H94" s="228">
        <v>5.5</v>
      </c>
      <c r="I94" s="231"/>
      <c r="J94" s="228">
        <v>100</v>
      </c>
      <c r="K94" s="175"/>
      <c r="L94" s="175"/>
      <c r="M94" s="175"/>
      <c r="N94" s="175"/>
      <c r="O94" s="175"/>
    </row>
    <row r="95" spans="1:15" ht="20.25" customHeight="1" x14ac:dyDescent="0.9">
      <c r="A95" s="228">
        <v>79</v>
      </c>
      <c r="B95" s="228">
        <v>334.28</v>
      </c>
      <c r="C95" s="228" t="s">
        <v>996</v>
      </c>
      <c r="D95" s="228" t="s">
        <v>1012</v>
      </c>
      <c r="E95" s="228" t="s">
        <v>1012</v>
      </c>
      <c r="F95" s="228" t="s">
        <v>1009</v>
      </c>
      <c r="G95" s="184" t="s">
        <v>1013</v>
      </c>
      <c r="H95" s="228">
        <v>3.5</v>
      </c>
      <c r="I95" s="228">
        <v>100</v>
      </c>
      <c r="J95" s="228">
        <v>100</v>
      </c>
      <c r="K95" s="175"/>
      <c r="L95" s="175"/>
      <c r="M95" s="175"/>
      <c r="N95" s="175"/>
      <c r="O95" s="175"/>
    </row>
    <row r="96" spans="1:15" ht="20.25" customHeight="1" x14ac:dyDescent="0.9">
      <c r="A96" s="228">
        <v>80</v>
      </c>
      <c r="B96" s="228">
        <v>334.92</v>
      </c>
      <c r="C96" s="228" t="s">
        <v>1010</v>
      </c>
      <c r="D96" s="228" t="s">
        <v>1012</v>
      </c>
      <c r="E96" s="228" t="s">
        <v>1011</v>
      </c>
      <c r="F96" s="228" t="s">
        <v>1009</v>
      </c>
      <c r="G96" s="184" t="s">
        <v>1013</v>
      </c>
      <c r="H96" s="228">
        <v>3.5</v>
      </c>
      <c r="I96" s="228">
        <v>100</v>
      </c>
      <c r="J96" s="231"/>
      <c r="K96" s="175"/>
      <c r="L96" s="175"/>
      <c r="M96" s="175"/>
      <c r="N96" s="175"/>
      <c r="O96" s="175"/>
    </row>
    <row r="97" spans="1:15" ht="20.25" customHeight="1" x14ac:dyDescent="0.9">
      <c r="A97" s="228">
        <v>81</v>
      </c>
      <c r="B97" s="228">
        <v>335.8</v>
      </c>
      <c r="C97" s="228" t="s">
        <v>1010</v>
      </c>
      <c r="D97" s="228" t="s">
        <v>1011</v>
      </c>
      <c r="E97" s="228" t="s">
        <v>1012</v>
      </c>
      <c r="F97" s="228" t="s">
        <v>1009</v>
      </c>
      <c r="G97" s="184" t="s">
        <v>1013</v>
      </c>
      <c r="H97" s="228">
        <v>3.5</v>
      </c>
      <c r="I97" s="231"/>
      <c r="J97" s="228">
        <v>100</v>
      </c>
      <c r="K97" s="175"/>
      <c r="L97" s="175"/>
      <c r="M97" s="175"/>
      <c r="N97" s="175"/>
      <c r="O97" s="175"/>
    </row>
    <row r="98" spans="1:15" ht="20.25" customHeight="1" x14ac:dyDescent="0.9">
      <c r="A98" s="228">
        <v>82</v>
      </c>
      <c r="B98" s="228">
        <v>337</v>
      </c>
      <c r="C98" s="228" t="s">
        <v>1010</v>
      </c>
      <c r="D98" s="228" t="s">
        <v>1011</v>
      </c>
      <c r="E98" s="228" t="s">
        <v>1012</v>
      </c>
      <c r="F98" s="228" t="s">
        <v>1009</v>
      </c>
      <c r="G98" s="184" t="s">
        <v>1013</v>
      </c>
      <c r="H98" s="228">
        <v>3.5</v>
      </c>
      <c r="I98" s="231"/>
      <c r="J98" s="228">
        <v>100</v>
      </c>
      <c r="K98" s="175"/>
      <c r="L98" s="175"/>
      <c r="M98" s="175"/>
      <c r="N98" s="175"/>
      <c r="O98" s="175"/>
    </row>
    <row r="99" spans="1:15" ht="20.25" customHeight="1" x14ac:dyDescent="0.9">
      <c r="A99" s="228">
        <v>83</v>
      </c>
      <c r="B99" s="228">
        <v>339.49</v>
      </c>
      <c r="C99" s="228" t="s">
        <v>1010</v>
      </c>
      <c r="D99" s="228" t="s">
        <v>1011</v>
      </c>
      <c r="E99" s="228" t="s">
        <v>1026</v>
      </c>
      <c r="F99" s="228" t="s">
        <v>999</v>
      </c>
      <c r="G99" s="184" t="s">
        <v>1013</v>
      </c>
      <c r="H99" s="228">
        <v>5</v>
      </c>
      <c r="I99" s="231"/>
      <c r="J99" s="228">
        <v>100</v>
      </c>
      <c r="K99" s="175"/>
      <c r="L99" s="175"/>
      <c r="M99" s="175"/>
      <c r="N99" s="175"/>
      <c r="O99" s="175"/>
    </row>
    <row r="100" spans="1:15" ht="20.25" customHeight="1" x14ac:dyDescent="0.9">
      <c r="A100" s="228">
        <v>84</v>
      </c>
      <c r="B100" s="228">
        <v>339.5</v>
      </c>
      <c r="C100" s="228" t="s">
        <v>1010</v>
      </c>
      <c r="D100" s="228" t="s">
        <v>1012</v>
      </c>
      <c r="E100" s="228" t="s">
        <v>1011</v>
      </c>
      <c r="F100" s="228" t="s">
        <v>1009</v>
      </c>
      <c r="G100" s="184" t="s">
        <v>1013</v>
      </c>
      <c r="H100" s="228">
        <v>3.5</v>
      </c>
      <c r="I100" s="228">
        <v>100</v>
      </c>
      <c r="J100" s="231"/>
      <c r="K100" s="175"/>
      <c r="L100" s="175"/>
      <c r="M100" s="175"/>
      <c r="N100" s="175"/>
      <c r="O100" s="175"/>
    </row>
    <row r="101" spans="1:15" ht="20.25" customHeight="1" x14ac:dyDescent="0.9">
      <c r="A101" s="228">
        <v>85</v>
      </c>
      <c r="B101" s="228">
        <v>342.35</v>
      </c>
      <c r="C101" s="228" t="s">
        <v>1014</v>
      </c>
      <c r="D101" s="228" t="s">
        <v>1027</v>
      </c>
      <c r="E101" s="228" t="s">
        <v>1011</v>
      </c>
      <c r="F101" s="228" t="s">
        <v>999</v>
      </c>
      <c r="G101" s="184" t="s">
        <v>1013</v>
      </c>
      <c r="H101" s="228">
        <v>5</v>
      </c>
      <c r="I101" s="228">
        <v>100</v>
      </c>
      <c r="J101" s="231"/>
      <c r="K101" s="175"/>
      <c r="L101" s="175"/>
      <c r="M101" s="175"/>
      <c r="N101" s="175"/>
      <c r="O101" s="175"/>
    </row>
    <row r="102" spans="1:15" ht="20.25" customHeight="1" x14ac:dyDescent="0.9">
      <c r="A102" s="228">
        <v>86</v>
      </c>
      <c r="B102" s="228">
        <v>343.55</v>
      </c>
      <c r="C102" s="228" t="s">
        <v>1010</v>
      </c>
      <c r="D102" s="228" t="s">
        <v>1011</v>
      </c>
      <c r="E102" s="228" t="s">
        <v>1012</v>
      </c>
      <c r="F102" s="228" t="s">
        <v>999</v>
      </c>
      <c r="G102" s="184" t="s">
        <v>1013</v>
      </c>
      <c r="H102" s="228">
        <v>3.5</v>
      </c>
      <c r="I102" s="231"/>
      <c r="J102" s="228">
        <v>100</v>
      </c>
      <c r="K102" s="175"/>
      <c r="L102" s="175"/>
      <c r="M102" s="175"/>
      <c r="N102" s="175"/>
      <c r="O102" s="175"/>
    </row>
    <row r="103" spans="1:15" ht="20.25" customHeight="1" x14ac:dyDescent="0.9">
      <c r="A103" s="228">
        <v>87</v>
      </c>
      <c r="B103" s="228">
        <v>343.88</v>
      </c>
      <c r="C103" s="228" t="s">
        <v>1010</v>
      </c>
      <c r="D103" s="228" t="s">
        <v>1012</v>
      </c>
      <c r="E103" s="228" t="s">
        <v>1011</v>
      </c>
      <c r="F103" s="228" t="s">
        <v>999</v>
      </c>
      <c r="G103" s="184" t="s">
        <v>1013</v>
      </c>
      <c r="H103" s="228">
        <v>3.5</v>
      </c>
      <c r="I103" s="228">
        <v>100</v>
      </c>
      <c r="J103" s="231"/>
      <c r="K103" s="175"/>
      <c r="L103" s="175"/>
      <c r="M103" s="175"/>
      <c r="N103" s="175"/>
      <c r="O103" s="175"/>
    </row>
    <row r="104" spans="1:15" ht="20.25" customHeight="1" x14ac:dyDescent="0.9">
      <c r="A104" s="228">
        <v>88</v>
      </c>
      <c r="B104" s="228">
        <v>344.1</v>
      </c>
      <c r="C104" s="228" t="s">
        <v>1010</v>
      </c>
      <c r="D104" s="228" t="s">
        <v>1012</v>
      </c>
      <c r="E104" s="228" t="s">
        <v>1011</v>
      </c>
      <c r="F104" s="228" t="s">
        <v>1009</v>
      </c>
      <c r="G104" s="184" t="s">
        <v>1013</v>
      </c>
      <c r="H104" s="228">
        <v>3.5</v>
      </c>
      <c r="I104" s="228">
        <v>100</v>
      </c>
      <c r="J104" s="231"/>
      <c r="K104" s="175"/>
      <c r="L104" s="175"/>
      <c r="M104" s="175"/>
      <c r="N104" s="175"/>
      <c r="O104" s="175"/>
    </row>
    <row r="105" spans="1:15" ht="20.25" customHeight="1" x14ac:dyDescent="0.9">
      <c r="A105" s="228">
        <v>89</v>
      </c>
      <c r="B105" s="228">
        <v>345.75</v>
      </c>
      <c r="C105" s="228" t="s">
        <v>1010</v>
      </c>
      <c r="D105" s="228" t="s">
        <v>1011</v>
      </c>
      <c r="E105" s="228" t="s">
        <v>1012</v>
      </c>
      <c r="F105" s="228" t="s">
        <v>999</v>
      </c>
      <c r="G105" s="184" t="s">
        <v>1013</v>
      </c>
      <c r="H105" s="228">
        <v>3.5</v>
      </c>
      <c r="I105" s="231"/>
      <c r="J105" s="228">
        <v>100</v>
      </c>
      <c r="K105" s="175"/>
      <c r="L105" s="175"/>
      <c r="M105" s="175"/>
      <c r="N105" s="175"/>
      <c r="O105" s="175"/>
    </row>
    <row r="106" spans="1:15" ht="20.25" customHeight="1" x14ac:dyDescent="0.9">
      <c r="A106" s="228">
        <v>90</v>
      </c>
      <c r="B106" s="228">
        <v>346.75</v>
      </c>
      <c r="C106" s="228" t="s">
        <v>1010</v>
      </c>
      <c r="D106" s="228" t="s">
        <v>1011</v>
      </c>
      <c r="E106" s="228" t="s">
        <v>1012</v>
      </c>
      <c r="F106" s="228" t="s">
        <v>1009</v>
      </c>
      <c r="G106" s="184" t="s">
        <v>1013</v>
      </c>
      <c r="H106" s="228">
        <v>3.5</v>
      </c>
      <c r="I106" s="231"/>
      <c r="J106" s="228">
        <v>100</v>
      </c>
      <c r="K106" s="175"/>
      <c r="L106" s="175"/>
      <c r="M106" s="175"/>
      <c r="N106" s="175"/>
      <c r="O106" s="175"/>
    </row>
    <row r="107" spans="1:15" ht="20.25" customHeight="1" x14ac:dyDescent="0.9">
      <c r="A107" s="228">
        <v>91</v>
      </c>
      <c r="B107" s="228">
        <v>349.11</v>
      </c>
      <c r="C107" s="228" t="s">
        <v>1010</v>
      </c>
      <c r="D107" s="228" t="s">
        <v>1012</v>
      </c>
      <c r="E107" s="228" t="s">
        <v>1011</v>
      </c>
      <c r="F107" s="228" t="s">
        <v>1009</v>
      </c>
      <c r="G107" s="184" t="s">
        <v>1013</v>
      </c>
      <c r="H107" s="228">
        <v>3.5</v>
      </c>
      <c r="I107" s="228">
        <v>100</v>
      </c>
      <c r="J107" s="231"/>
      <c r="K107" s="175"/>
      <c r="L107" s="175"/>
      <c r="M107" s="175"/>
      <c r="N107" s="175"/>
      <c r="O107" s="175"/>
    </row>
    <row r="108" spans="1:15" ht="20.25" customHeight="1" x14ac:dyDescent="0.9">
      <c r="A108" s="228">
        <v>92</v>
      </c>
      <c r="B108" s="228">
        <v>349.5</v>
      </c>
      <c r="C108" s="228" t="s">
        <v>1010</v>
      </c>
      <c r="D108" s="228" t="s">
        <v>1011</v>
      </c>
      <c r="E108" s="228" t="s">
        <v>1012</v>
      </c>
      <c r="F108" s="228" t="s">
        <v>1009</v>
      </c>
      <c r="G108" s="184" t="s">
        <v>1013</v>
      </c>
      <c r="H108" s="228">
        <v>3.5</v>
      </c>
      <c r="I108" s="231"/>
      <c r="J108" s="228">
        <v>100</v>
      </c>
      <c r="K108" s="175"/>
      <c r="L108" s="175"/>
      <c r="M108" s="175"/>
      <c r="N108" s="175"/>
      <c r="O108" s="175"/>
    </row>
    <row r="109" spans="1:15" ht="20.25" customHeight="1" x14ac:dyDescent="0.9">
      <c r="A109" s="228">
        <v>93</v>
      </c>
      <c r="B109" s="228">
        <v>349.7</v>
      </c>
      <c r="C109" s="228" t="s">
        <v>1010</v>
      </c>
      <c r="D109" s="228" t="s">
        <v>1011</v>
      </c>
      <c r="E109" s="228" t="s">
        <v>1012</v>
      </c>
      <c r="F109" s="228" t="s">
        <v>1009</v>
      </c>
      <c r="G109" s="184" t="s">
        <v>1013</v>
      </c>
      <c r="H109" s="228">
        <v>3.5</v>
      </c>
      <c r="I109" s="231"/>
      <c r="J109" s="228">
        <v>100</v>
      </c>
      <c r="K109" s="175"/>
      <c r="L109" s="175"/>
      <c r="M109" s="175"/>
      <c r="N109" s="175"/>
      <c r="O109" s="175"/>
    </row>
    <row r="110" spans="1:15" ht="20.25" customHeight="1" x14ac:dyDescent="0.9">
      <c r="A110" s="228">
        <v>94</v>
      </c>
      <c r="B110" s="228">
        <v>351.2</v>
      </c>
      <c r="C110" s="228" t="s">
        <v>1010</v>
      </c>
      <c r="D110" s="228" t="s">
        <v>1011</v>
      </c>
      <c r="E110" s="228" t="s">
        <v>1012</v>
      </c>
      <c r="F110" s="228" t="s">
        <v>1009</v>
      </c>
      <c r="G110" s="184" t="s">
        <v>1013</v>
      </c>
      <c r="H110" s="228">
        <v>3.5</v>
      </c>
      <c r="I110" s="231"/>
      <c r="J110" s="228">
        <v>100</v>
      </c>
      <c r="K110" s="175"/>
      <c r="L110" s="175"/>
      <c r="M110" s="175"/>
      <c r="N110" s="175"/>
      <c r="O110" s="175"/>
    </row>
    <row r="111" spans="1:15" ht="20.25" customHeight="1" x14ac:dyDescent="0.9">
      <c r="A111" s="228">
        <v>95</v>
      </c>
      <c r="B111" s="228">
        <v>351.43</v>
      </c>
      <c r="C111" s="228" t="s">
        <v>1010</v>
      </c>
      <c r="D111" s="228" t="s">
        <v>1012</v>
      </c>
      <c r="E111" s="228" t="s">
        <v>1011</v>
      </c>
      <c r="F111" s="228" t="s">
        <v>1009</v>
      </c>
      <c r="G111" s="184" t="s">
        <v>1013</v>
      </c>
      <c r="H111" s="228">
        <v>3.5</v>
      </c>
      <c r="I111" s="228">
        <v>100</v>
      </c>
      <c r="J111" s="231"/>
      <c r="K111" s="175"/>
      <c r="L111" s="175"/>
      <c r="M111" s="175"/>
      <c r="N111" s="175"/>
      <c r="O111" s="175"/>
    </row>
    <row r="112" spans="1:15" ht="20.25" customHeight="1" x14ac:dyDescent="0.9">
      <c r="A112" s="228">
        <v>96</v>
      </c>
      <c r="B112" s="228">
        <v>352.2</v>
      </c>
      <c r="C112" s="228" t="s">
        <v>1010</v>
      </c>
      <c r="D112" s="228" t="s">
        <v>1011</v>
      </c>
      <c r="E112" s="228" t="s">
        <v>1012</v>
      </c>
      <c r="F112" s="228" t="s">
        <v>1009</v>
      </c>
      <c r="G112" s="184" t="s">
        <v>1013</v>
      </c>
      <c r="H112" s="228">
        <v>3.5</v>
      </c>
      <c r="I112" s="231"/>
      <c r="J112" s="228">
        <v>100</v>
      </c>
      <c r="K112" s="175"/>
      <c r="L112" s="175"/>
      <c r="M112" s="175"/>
      <c r="N112" s="175"/>
      <c r="O112" s="175"/>
    </row>
    <row r="113" spans="1:15" ht="20.25" customHeight="1" x14ac:dyDescent="0.9">
      <c r="A113" s="228">
        <v>97</v>
      </c>
      <c r="B113" s="228">
        <v>352.88</v>
      </c>
      <c r="C113" s="228" t="s">
        <v>996</v>
      </c>
      <c r="D113" s="228" t="s">
        <v>1012</v>
      </c>
      <c r="E113" s="228" t="s">
        <v>1012</v>
      </c>
      <c r="F113" s="228" t="s">
        <v>999</v>
      </c>
      <c r="G113" s="184" t="s">
        <v>1013</v>
      </c>
      <c r="H113" s="228">
        <v>3.5</v>
      </c>
      <c r="I113" s="228">
        <v>100</v>
      </c>
      <c r="J113" s="228">
        <v>100</v>
      </c>
      <c r="K113" s="175"/>
      <c r="L113" s="175"/>
      <c r="M113" s="175"/>
      <c r="N113" s="175"/>
      <c r="O113" s="175"/>
    </row>
    <row r="114" spans="1:15" ht="20.25" customHeight="1" x14ac:dyDescent="0.9">
      <c r="A114" s="228">
        <v>98</v>
      </c>
      <c r="B114" s="228">
        <v>353.95</v>
      </c>
      <c r="C114" s="228" t="s">
        <v>1010</v>
      </c>
      <c r="D114" s="228" t="s">
        <v>1012</v>
      </c>
      <c r="E114" s="228" t="s">
        <v>1011</v>
      </c>
      <c r="F114" s="228" t="s">
        <v>999</v>
      </c>
      <c r="G114" s="184" t="s">
        <v>1013</v>
      </c>
      <c r="H114" s="228">
        <v>3.5</v>
      </c>
      <c r="I114" s="228">
        <v>100</v>
      </c>
      <c r="J114" s="231"/>
      <c r="K114" s="175"/>
      <c r="L114" s="175"/>
      <c r="M114" s="175"/>
      <c r="N114" s="175"/>
      <c r="O114" s="175"/>
    </row>
    <row r="115" spans="1:15" ht="20.25" customHeight="1" x14ac:dyDescent="0.9">
      <c r="A115" s="228">
        <v>99</v>
      </c>
      <c r="B115" s="228">
        <v>354.11</v>
      </c>
      <c r="C115" s="228" t="s">
        <v>1010</v>
      </c>
      <c r="D115" s="228" t="s">
        <v>1011</v>
      </c>
      <c r="E115" s="228" t="s">
        <v>1028</v>
      </c>
      <c r="F115" s="228" t="s">
        <v>1009</v>
      </c>
      <c r="G115" s="184" t="s">
        <v>1013</v>
      </c>
      <c r="H115" s="228">
        <v>5</v>
      </c>
      <c r="I115" s="231"/>
      <c r="J115" s="228">
        <v>100</v>
      </c>
      <c r="K115" s="175"/>
      <c r="L115" s="175"/>
      <c r="M115" s="175"/>
      <c r="N115" s="175"/>
      <c r="O115" s="175"/>
    </row>
    <row r="116" spans="1:15" ht="20.25" customHeight="1" x14ac:dyDescent="0.9">
      <c r="A116" s="228">
        <v>100</v>
      </c>
      <c r="B116" s="228">
        <v>354.3</v>
      </c>
      <c r="C116" s="228" t="s">
        <v>1010</v>
      </c>
      <c r="D116" s="228" t="s">
        <v>1012</v>
      </c>
      <c r="E116" s="228" t="s">
        <v>1011</v>
      </c>
      <c r="F116" s="228" t="s">
        <v>1009</v>
      </c>
      <c r="G116" s="184" t="s">
        <v>1013</v>
      </c>
      <c r="H116" s="228">
        <v>3.5</v>
      </c>
      <c r="I116" s="228">
        <v>100</v>
      </c>
      <c r="J116" s="231"/>
      <c r="K116" s="175"/>
      <c r="L116" s="175"/>
      <c r="M116" s="175"/>
      <c r="N116" s="175"/>
      <c r="O116" s="175"/>
    </row>
    <row r="117" spans="1:15" ht="20.25" customHeight="1" x14ac:dyDescent="0.9">
      <c r="A117" s="228">
        <v>101</v>
      </c>
      <c r="B117" s="228">
        <v>355.11</v>
      </c>
      <c r="C117" s="228" t="s">
        <v>1010</v>
      </c>
      <c r="D117" s="228" t="s">
        <v>1011</v>
      </c>
      <c r="E117" s="228" t="s">
        <v>1012</v>
      </c>
      <c r="F117" s="228" t="s">
        <v>1009</v>
      </c>
      <c r="G117" s="184" t="s">
        <v>1013</v>
      </c>
      <c r="H117" s="228">
        <v>3.5</v>
      </c>
      <c r="I117" s="231"/>
      <c r="J117" s="228">
        <v>100</v>
      </c>
      <c r="K117" s="175"/>
      <c r="L117" s="175"/>
      <c r="M117" s="175"/>
      <c r="N117" s="175"/>
      <c r="O117" s="175"/>
    </row>
    <row r="118" spans="1:15" ht="20.25" customHeight="1" x14ac:dyDescent="0.9">
      <c r="A118" s="228">
        <v>102</v>
      </c>
      <c r="B118" s="228">
        <v>355.23</v>
      </c>
      <c r="C118" s="228" t="s">
        <v>996</v>
      </c>
      <c r="D118" s="228" t="s">
        <v>1012</v>
      </c>
      <c r="E118" s="228" t="s">
        <v>1012</v>
      </c>
      <c r="F118" s="228" t="s">
        <v>1009</v>
      </c>
      <c r="G118" s="228" t="s">
        <v>1029</v>
      </c>
      <c r="H118" s="228">
        <v>3.5</v>
      </c>
      <c r="I118" s="228">
        <v>100</v>
      </c>
      <c r="J118" s="228">
        <v>100</v>
      </c>
      <c r="K118" s="175"/>
      <c r="L118" s="175"/>
      <c r="M118" s="175"/>
      <c r="N118" s="175"/>
      <c r="O118" s="175"/>
    </row>
    <row r="119" spans="1:15" ht="20.25" customHeight="1" x14ac:dyDescent="0.9">
      <c r="A119" s="228">
        <v>103</v>
      </c>
      <c r="B119" s="228">
        <v>355.38</v>
      </c>
      <c r="C119" s="228" t="s">
        <v>1010</v>
      </c>
      <c r="D119" s="228" t="s">
        <v>1011</v>
      </c>
      <c r="E119" s="228" t="s">
        <v>1012</v>
      </c>
      <c r="F119" s="228" t="s">
        <v>1009</v>
      </c>
      <c r="G119" s="184" t="s">
        <v>1013</v>
      </c>
      <c r="H119" s="228">
        <v>3.5</v>
      </c>
      <c r="I119" s="231"/>
      <c r="J119" s="228">
        <v>100</v>
      </c>
      <c r="K119" s="175"/>
      <c r="L119" s="175"/>
      <c r="M119" s="175"/>
      <c r="N119" s="175"/>
      <c r="O119" s="175"/>
    </row>
    <row r="120" spans="1:15" ht="20.25" customHeight="1" x14ac:dyDescent="0.9">
      <c r="A120" s="228">
        <v>104</v>
      </c>
      <c r="B120" s="228">
        <v>358.55</v>
      </c>
      <c r="C120" s="228" t="s">
        <v>996</v>
      </c>
      <c r="D120" s="228" t="s">
        <v>1012</v>
      </c>
      <c r="E120" s="184" t="s">
        <v>1030</v>
      </c>
      <c r="F120" s="228" t="s">
        <v>1009</v>
      </c>
      <c r="G120" s="184" t="s">
        <v>1013</v>
      </c>
      <c r="H120" s="228">
        <v>3.5</v>
      </c>
      <c r="I120" s="228">
        <v>100</v>
      </c>
      <c r="J120" s="228">
        <v>100</v>
      </c>
      <c r="K120" s="175"/>
      <c r="L120" s="175"/>
      <c r="M120" s="175"/>
      <c r="N120" s="175"/>
      <c r="O120" s="175"/>
    </row>
    <row r="121" spans="1:15" ht="20.25" customHeight="1" x14ac:dyDescent="0.9">
      <c r="A121" s="228">
        <v>105</v>
      </c>
      <c r="B121" s="228">
        <v>358.7</v>
      </c>
      <c r="C121" s="228" t="s">
        <v>1010</v>
      </c>
      <c r="D121" s="228" t="s">
        <v>1011</v>
      </c>
      <c r="E121" s="184" t="s">
        <v>1030</v>
      </c>
      <c r="F121" s="228" t="s">
        <v>1009</v>
      </c>
      <c r="G121" s="184" t="s">
        <v>1013</v>
      </c>
      <c r="H121" s="228">
        <v>5</v>
      </c>
      <c r="I121" s="231"/>
      <c r="J121" s="228">
        <v>100</v>
      </c>
      <c r="K121" s="175"/>
      <c r="L121" s="175"/>
      <c r="M121" s="175"/>
      <c r="N121" s="175"/>
      <c r="O121" s="175"/>
    </row>
    <row r="122" spans="1:15" ht="20.25" customHeight="1" x14ac:dyDescent="0.9">
      <c r="A122" s="228">
        <v>106</v>
      </c>
      <c r="B122" s="228">
        <v>361.6</v>
      </c>
      <c r="C122" s="228" t="s">
        <v>1010</v>
      </c>
      <c r="D122" s="228" t="s">
        <v>1012</v>
      </c>
      <c r="E122" s="228" t="s">
        <v>1011</v>
      </c>
      <c r="F122" s="228" t="s">
        <v>1009</v>
      </c>
      <c r="G122" s="184" t="s">
        <v>1013</v>
      </c>
      <c r="H122" s="228">
        <v>3.5</v>
      </c>
      <c r="I122" s="228">
        <v>100</v>
      </c>
      <c r="J122" s="231"/>
      <c r="K122" s="175"/>
      <c r="L122" s="175"/>
      <c r="M122" s="175"/>
      <c r="N122" s="175"/>
      <c r="O122" s="175"/>
    </row>
    <row r="123" spans="1:15" ht="20.25" customHeight="1" x14ac:dyDescent="0.9">
      <c r="A123" s="233">
        <v>107</v>
      </c>
      <c r="B123" s="233">
        <v>362.88</v>
      </c>
      <c r="C123" s="233" t="s">
        <v>1010</v>
      </c>
      <c r="D123" s="233" t="s">
        <v>1012</v>
      </c>
      <c r="E123" s="233" t="s">
        <v>1011</v>
      </c>
      <c r="F123" s="228" t="s">
        <v>1009</v>
      </c>
      <c r="G123" s="184" t="s">
        <v>1031</v>
      </c>
      <c r="H123" s="233">
        <v>3.5</v>
      </c>
      <c r="I123" s="233">
        <v>100</v>
      </c>
      <c r="J123" s="234"/>
      <c r="K123" s="175"/>
      <c r="L123" s="175">
        <v>1</v>
      </c>
      <c r="M123" s="175"/>
      <c r="N123" s="175"/>
      <c r="O123" s="175"/>
    </row>
    <row r="124" spans="1:15" ht="20.25" customHeight="1" x14ac:dyDescent="0.9">
      <c r="A124" s="228">
        <v>108</v>
      </c>
      <c r="B124" s="228">
        <v>363.7</v>
      </c>
      <c r="C124" s="228" t="s">
        <v>996</v>
      </c>
      <c r="D124" s="228" t="s">
        <v>1012</v>
      </c>
      <c r="E124" s="228" t="s">
        <v>1012</v>
      </c>
      <c r="F124" s="228" t="s">
        <v>1009</v>
      </c>
      <c r="G124" s="184" t="s">
        <v>1013</v>
      </c>
      <c r="H124" s="228">
        <v>3.5</v>
      </c>
      <c r="I124" s="228">
        <v>100</v>
      </c>
      <c r="J124" s="228">
        <v>100</v>
      </c>
      <c r="K124" s="175"/>
      <c r="L124" s="175"/>
      <c r="M124" s="175"/>
      <c r="N124" s="175"/>
      <c r="O124" s="175"/>
    </row>
    <row r="125" spans="1:15" ht="20.25" customHeight="1" x14ac:dyDescent="0.9">
      <c r="A125" s="228">
        <v>109</v>
      </c>
      <c r="B125" s="228">
        <v>364.8</v>
      </c>
      <c r="C125" s="228" t="s">
        <v>1010</v>
      </c>
      <c r="D125" s="228" t="s">
        <v>1012</v>
      </c>
      <c r="E125" s="228" t="s">
        <v>1011</v>
      </c>
      <c r="F125" s="228" t="s">
        <v>1009</v>
      </c>
      <c r="G125" s="184" t="s">
        <v>1013</v>
      </c>
      <c r="H125" s="228">
        <v>3.5</v>
      </c>
      <c r="I125" s="228">
        <v>100</v>
      </c>
      <c r="J125" s="231"/>
      <c r="K125" s="175"/>
      <c r="L125" s="175"/>
      <c r="M125" s="175"/>
      <c r="N125" s="175"/>
      <c r="O125" s="175"/>
    </row>
    <row r="126" spans="1:15" ht="20.25" customHeight="1" x14ac:dyDescent="0.9">
      <c r="A126" s="228">
        <v>110</v>
      </c>
      <c r="B126" s="228">
        <v>365.42</v>
      </c>
      <c r="C126" s="228" t="s">
        <v>1010</v>
      </c>
      <c r="D126" s="228" t="s">
        <v>1012</v>
      </c>
      <c r="E126" s="228" t="s">
        <v>1011</v>
      </c>
      <c r="F126" s="228" t="s">
        <v>1009</v>
      </c>
      <c r="G126" s="184" t="s">
        <v>1013</v>
      </c>
      <c r="H126" s="228">
        <v>3.5</v>
      </c>
      <c r="I126" s="228">
        <v>100</v>
      </c>
      <c r="J126" s="231"/>
      <c r="K126" s="175"/>
      <c r="L126" s="175"/>
      <c r="M126" s="175"/>
      <c r="N126" s="175"/>
      <c r="O126" s="175"/>
    </row>
    <row r="127" spans="1:15" ht="20.25" customHeight="1" x14ac:dyDescent="0.9">
      <c r="A127" s="228">
        <v>111</v>
      </c>
      <c r="B127" s="228">
        <v>366.58</v>
      </c>
      <c r="C127" s="228" t="s">
        <v>1010</v>
      </c>
      <c r="D127" s="228" t="s">
        <v>1012</v>
      </c>
      <c r="E127" s="228" t="s">
        <v>1011</v>
      </c>
      <c r="F127" s="228" t="s">
        <v>1009</v>
      </c>
      <c r="G127" s="184" t="s">
        <v>1013</v>
      </c>
      <c r="H127" s="228">
        <v>3.5</v>
      </c>
      <c r="I127" s="228">
        <v>100</v>
      </c>
      <c r="J127" s="231"/>
      <c r="K127" s="175"/>
      <c r="L127" s="175"/>
      <c r="M127" s="175"/>
      <c r="N127" s="175"/>
      <c r="O127" s="175"/>
    </row>
    <row r="128" spans="1:15" ht="20.25" customHeight="1" x14ac:dyDescent="0.9">
      <c r="A128" s="228">
        <v>112</v>
      </c>
      <c r="B128" s="228">
        <v>367.45</v>
      </c>
      <c r="C128" s="228" t="s">
        <v>1010</v>
      </c>
      <c r="D128" s="228" t="s">
        <v>1012</v>
      </c>
      <c r="E128" s="228" t="s">
        <v>1011</v>
      </c>
      <c r="F128" s="228" t="s">
        <v>1009</v>
      </c>
      <c r="G128" s="184" t="s">
        <v>1013</v>
      </c>
      <c r="H128" s="228">
        <v>3.5</v>
      </c>
      <c r="I128" s="228">
        <v>100</v>
      </c>
      <c r="J128" s="231"/>
      <c r="K128" s="175"/>
      <c r="L128" s="175"/>
      <c r="M128" s="175"/>
      <c r="N128" s="175"/>
      <c r="O128" s="175"/>
    </row>
    <row r="129" spans="1:15" ht="20.25" customHeight="1" x14ac:dyDescent="0.9">
      <c r="A129" s="228">
        <v>113</v>
      </c>
      <c r="B129" s="228">
        <v>368.4</v>
      </c>
      <c r="C129" s="228" t="s">
        <v>1010</v>
      </c>
      <c r="D129" s="228" t="s">
        <v>1011</v>
      </c>
      <c r="E129" s="184" t="s">
        <v>1032</v>
      </c>
      <c r="F129" s="228" t="s">
        <v>999</v>
      </c>
      <c r="G129" s="184" t="s">
        <v>1013</v>
      </c>
      <c r="H129" s="228">
        <v>4</v>
      </c>
      <c r="I129" s="231"/>
      <c r="J129" s="228">
        <v>100</v>
      </c>
      <c r="K129" s="175"/>
      <c r="L129" s="175"/>
      <c r="M129" s="175"/>
      <c r="N129" s="175"/>
      <c r="O129" s="175"/>
    </row>
    <row r="130" spans="1:15" ht="20.25" customHeight="1" x14ac:dyDescent="0.9">
      <c r="A130" s="228">
        <v>114</v>
      </c>
      <c r="B130" s="228">
        <v>370.1</v>
      </c>
      <c r="C130" s="228" t="s">
        <v>996</v>
      </c>
      <c r="D130" s="228" t="s">
        <v>1012</v>
      </c>
      <c r="E130" s="228" t="s">
        <v>1012</v>
      </c>
      <c r="F130" s="228" t="s">
        <v>1009</v>
      </c>
      <c r="G130" s="184" t="s">
        <v>1013</v>
      </c>
      <c r="H130" s="228">
        <v>3.5</v>
      </c>
      <c r="I130" s="228">
        <v>100</v>
      </c>
      <c r="J130" s="228">
        <v>100</v>
      </c>
      <c r="K130" s="175"/>
      <c r="L130" s="175"/>
      <c r="M130" s="175"/>
      <c r="N130" s="175"/>
      <c r="O130" s="175"/>
    </row>
    <row r="131" spans="1:15" ht="20.25" customHeight="1" x14ac:dyDescent="0.9">
      <c r="A131" s="228">
        <v>115</v>
      </c>
      <c r="B131" s="228">
        <v>371.5</v>
      </c>
      <c r="C131" s="228" t="s">
        <v>1014</v>
      </c>
      <c r="D131" s="228" t="s">
        <v>1012</v>
      </c>
      <c r="E131" s="228" t="s">
        <v>1011</v>
      </c>
      <c r="F131" s="228" t="s">
        <v>1009</v>
      </c>
      <c r="G131" s="228" t="s">
        <v>1029</v>
      </c>
      <c r="H131" s="228">
        <v>3.5</v>
      </c>
      <c r="I131" s="228">
        <v>100</v>
      </c>
      <c r="J131" s="231"/>
      <c r="K131" s="175"/>
      <c r="L131" s="175"/>
      <c r="M131" s="175"/>
      <c r="N131" s="175"/>
      <c r="O131" s="175"/>
    </row>
    <row r="132" spans="1:15" ht="20.25" customHeight="1" x14ac:dyDescent="0.9">
      <c r="A132" s="228">
        <v>116</v>
      </c>
      <c r="B132" s="228">
        <v>372.38</v>
      </c>
      <c r="C132" s="228" t="s">
        <v>996</v>
      </c>
      <c r="D132" s="228" t="s">
        <v>1012</v>
      </c>
      <c r="E132" s="228" t="s">
        <v>1012</v>
      </c>
      <c r="F132" s="228" t="s">
        <v>1009</v>
      </c>
      <c r="G132" s="184" t="s">
        <v>1013</v>
      </c>
      <c r="H132" s="228">
        <v>3.5</v>
      </c>
      <c r="I132" s="228">
        <v>100</v>
      </c>
      <c r="J132" s="228">
        <v>100</v>
      </c>
      <c r="K132" s="175"/>
      <c r="L132" s="175"/>
      <c r="M132" s="175"/>
      <c r="N132" s="175"/>
      <c r="O132" s="175"/>
    </row>
    <row r="133" spans="1:15" ht="20.25" customHeight="1" x14ac:dyDescent="0.9">
      <c r="A133" s="228">
        <v>117</v>
      </c>
      <c r="B133" s="228">
        <v>372.93</v>
      </c>
      <c r="C133" s="228" t="s">
        <v>1010</v>
      </c>
      <c r="D133" s="228" t="s">
        <v>1012</v>
      </c>
      <c r="E133" s="228" t="s">
        <v>1011</v>
      </c>
      <c r="F133" s="228" t="s">
        <v>999</v>
      </c>
      <c r="G133" s="184" t="s">
        <v>1033</v>
      </c>
      <c r="H133" s="228">
        <v>3.5</v>
      </c>
      <c r="I133" s="228">
        <v>100</v>
      </c>
      <c r="J133" s="231"/>
      <c r="K133" s="175"/>
      <c r="L133" s="175">
        <v>1</v>
      </c>
      <c r="M133" s="175"/>
      <c r="N133" s="175"/>
      <c r="O133" s="175"/>
    </row>
    <row r="134" spans="1:15" ht="20.25" customHeight="1" x14ac:dyDescent="0.9">
      <c r="A134" s="228">
        <v>118</v>
      </c>
      <c r="B134" s="228">
        <v>373.35</v>
      </c>
      <c r="C134" s="228" t="s">
        <v>1010</v>
      </c>
      <c r="D134" s="228" t="s">
        <v>1011</v>
      </c>
      <c r="E134" s="228" t="s">
        <v>1012</v>
      </c>
      <c r="F134" s="228" t="s">
        <v>1009</v>
      </c>
      <c r="G134" s="184" t="s">
        <v>1023</v>
      </c>
      <c r="H134" s="228">
        <v>3.5</v>
      </c>
      <c r="I134" s="231"/>
      <c r="J134" s="228">
        <v>100</v>
      </c>
      <c r="K134" s="175"/>
      <c r="L134" s="175">
        <v>1</v>
      </c>
      <c r="M134" s="175"/>
      <c r="N134" s="175"/>
      <c r="O134" s="175"/>
    </row>
    <row r="135" spans="1:15" ht="20.25" customHeight="1" x14ac:dyDescent="0.9">
      <c r="A135" s="228">
        <v>119</v>
      </c>
      <c r="B135" s="228">
        <v>373.4</v>
      </c>
      <c r="C135" s="228" t="s">
        <v>1014</v>
      </c>
      <c r="D135" s="228" t="s">
        <v>1012</v>
      </c>
      <c r="E135" s="228" t="s">
        <v>1011</v>
      </c>
      <c r="F135" s="228" t="s">
        <v>1009</v>
      </c>
      <c r="G135" s="184" t="s">
        <v>1013</v>
      </c>
      <c r="H135" s="228">
        <v>3.5</v>
      </c>
      <c r="I135" s="228">
        <v>100</v>
      </c>
      <c r="J135" s="231"/>
      <c r="K135" s="175"/>
      <c r="L135" s="175"/>
      <c r="M135" s="175"/>
      <c r="N135" s="175"/>
      <c r="O135" s="175"/>
    </row>
    <row r="136" spans="1:15" ht="20.25" customHeight="1" x14ac:dyDescent="0.9">
      <c r="A136" s="228">
        <v>120</v>
      </c>
      <c r="B136" s="228">
        <v>375.2</v>
      </c>
      <c r="C136" s="228" t="s">
        <v>996</v>
      </c>
      <c r="D136" s="228" t="s">
        <v>1012</v>
      </c>
      <c r="E136" s="228" t="s">
        <v>1012</v>
      </c>
      <c r="F136" s="228" t="s">
        <v>1009</v>
      </c>
      <c r="G136" s="184" t="s">
        <v>1013</v>
      </c>
      <c r="H136" s="228">
        <v>3.5</v>
      </c>
      <c r="I136" s="228">
        <v>100</v>
      </c>
      <c r="J136" s="228">
        <v>100</v>
      </c>
      <c r="K136" s="175"/>
      <c r="L136" s="175"/>
      <c r="M136" s="175"/>
      <c r="N136" s="175"/>
      <c r="O136" s="175"/>
    </row>
    <row r="137" spans="1:15" ht="20.25" customHeight="1" x14ac:dyDescent="0.9">
      <c r="A137" s="228">
        <v>121</v>
      </c>
      <c r="B137" s="228">
        <v>375.47</v>
      </c>
      <c r="C137" s="228" t="s">
        <v>1010</v>
      </c>
      <c r="D137" s="228" t="s">
        <v>1012</v>
      </c>
      <c r="E137" s="228" t="s">
        <v>1011</v>
      </c>
      <c r="F137" s="228" t="s">
        <v>1009</v>
      </c>
      <c r="G137" s="184" t="s">
        <v>1013</v>
      </c>
      <c r="H137" s="228">
        <v>3.5</v>
      </c>
      <c r="I137" s="228">
        <v>100</v>
      </c>
      <c r="J137" s="231"/>
      <c r="K137" s="175"/>
      <c r="L137" s="175"/>
      <c r="M137" s="175"/>
      <c r="N137" s="175"/>
      <c r="O137" s="175"/>
    </row>
    <row r="138" spans="1:15" ht="20.25" customHeight="1" x14ac:dyDescent="0.9">
      <c r="A138" s="228">
        <v>122</v>
      </c>
      <c r="B138" s="228">
        <v>375.5</v>
      </c>
      <c r="C138" s="228" t="s">
        <v>996</v>
      </c>
      <c r="D138" s="228" t="s">
        <v>1012</v>
      </c>
      <c r="E138" s="228" t="s">
        <v>1012</v>
      </c>
      <c r="F138" s="228" t="s">
        <v>1009</v>
      </c>
      <c r="G138" s="184" t="s">
        <v>1034</v>
      </c>
      <c r="H138" s="228">
        <v>3.5</v>
      </c>
      <c r="I138" s="228">
        <v>100</v>
      </c>
      <c r="J138" s="228">
        <v>100</v>
      </c>
      <c r="K138" s="175"/>
      <c r="L138" s="175"/>
      <c r="M138" s="175"/>
      <c r="N138" s="175"/>
      <c r="O138" s="175"/>
    </row>
    <row r="139" spans="1:15" ht="20.25" customHeight="1" x14ac:dyDescent="0.9">
      <c r="A139" s="228">
        <v>123</v>
      </c>
      <c r="B139" s="228">
        <v>376.8</v>
      </c>
      <c r="C139" s="228" t="s">
        <v>996</v>
      </c>
      <c r="D139" s="228" t="s">
        <v>1012</v>
      </c>
      <c r="E139" s="228" t="s">
        <v>1012</v>
      </c>
      <c r="F139" s="228" t="s">
        <v>999</v>
      </c>
      <c r="G139" s="184" t="s">
        <v>1013</v>
      </c>
      <c r="H139" s="228">
        <v>3.5</v>
      </c>
      <c r="I139" s="228">
        <v>100</v>
      </c>
      <c r="J139" s="228">
        <v>100</v>
      </c>
      <c r="K139" s="175"/>
      <c r="L139" s="175"/>
      <c r="M139" s="175"/>
      <c r="N139" s="175"/>
      <c r="O139" s="175"/>
    </row>
    <row r="140" spans="1:15" ht="20.25" customHeight="1" x14ac:dyDescent="0.9">
      <c r="A140" s="228">
        <v>124</v>
      </c>
      <c r="B140" s="228">
        <v>377.5</v>
      </c>
      <c r="C140" s="228" t="s">
        <v>1010</v>
      </c>
      <c r="D140" s="228" t="s">
        <v>1012</v>
      </c>
      <c r="E140" s="228" t="s">
        <v>1012</v>
      </c>
      <c r="F140" s="228" t="s">
        <v>999</v>
      </c>
      <c r="G140" s="184" t="s">
        <v>1013</v>
      </c>
      <c r="H140" s="228">
        <v>3</v>
      </c>
      <c r="I140" s="228">
        <v>100</v>
      </c>
      <c r="J140" s="228">
        <v>100</v>
      </c>
      <c r="K140" s="175"/>
      <c r="L140" s="175"/>
      <c r="M140" s="175"/>
      <c r="N140" s="175"/>
      <c r="O140" s="175"/>
    </row>
    <row r="141" spans="1:15" ht="20.25" customHeight="1" x14ac:dyDescent="0.9">
      <c r="A141" s="228">
        <v>125</v>
      </c>
      <c r="B141" s="228">
        <v>377.95</v>
      </c>
      <c r="C141" s="228" t="s">
        <v>1010</v>
      </c>
      <c r="D141" s="228" t="s">
        <v>1011</v>
      </c>
      <c r="E141" s="228" t="s">
        <v>1012</v>
      </c>
      <c r="F141" s="228" t="s">
        <v>1009</v>
      </c>
      <c r="G141" s="184" t="s">
        <v>1013</v>
      </c>
      <c r="H141" s="228">
        <v>3</v>
      </c>
      <c r="I141" s="231"/>
      <c r="J141" s="228">
        <v>100</v>
      </c>
      <c r="K141" s="175"/>
      <c r="L141" s="175"/>
      <c r="M141" s="175"/>
      <c r="N141" s="175"/>
      <c r="O141" s="175"/>
    </row>
    <row r="142" spans="1:15" ht="20.25" customHeight="1" x14ac:dyDescent="0.9">
      <c r="A142" s="228">
        <v>126</v>
      </c>
      <c r="B142" s="228">
        <v>378.3</v>
      </c>
      <c r="C142" s="228" t="s">
        <v>996</v>
      </c>
      <c r="D142" s="228" t="s">
        <v>1012</v>
      </c>
      <c r="E142" s="228" t="s">
        <v>1012</v>
      </c>
      <c r="F142" s="228" t="s">
        <v>1009</v>
      </c>
      <c r="G142" s="184" t="s">
        <v>1013</v>
      </c>
      <c r="H142" s="228">
        <v>3</v>
      </c>
      <c r="I142" s="228">
        <v>100</v>
      </c>
      <c r="J142" s="228">
        <v>100</v>
      </c>
      <c r="K142" s="175"/>
      <c r="L142" s="175"/>
      <c r="M142" s="175"/>
      <c r="N142" s="175"/>
      <c r="O142" s="175"/>
    </row>
    <row r="143" spans="1:15" ht="20.25" customHeight="1" x14ac:dyDescent="0.9">
      <c r="A143" s="228">
        <v>127</v>
      </c>
      <c r="B143" s="228">
        <v>379.3</v>
      </c>
      <c r="C143" s="228" t="s">
        <v>996</v>
      </c>
      <c r="D143" s="228" t="s">
        <v>1012</v>
      </c>
      <c r="E143" s="228" t="s">
        <v>1012</v>
      </c>
      <c r="F143" s="228" t="s">
        <v>1009</v>
      </c>
      <c r="G143" s="184" t="s">
        <v>1013</v>
      </c>
      <c r="H143" s="228">
        <v>3</v>
      </c>
      <c r="I143" s="228">
        <v>100</v>
      </c>
      <c r="J143" s="228">
        <v>100</v>
      </c>
      <c r="K143" s="175"/>
      <c r="L143" s="175"/>
      <c r="M143" s="175"/>
      <c r="N143" s="175"/>
      <c r="O143" s="175"/>
    </row>
    <row r="144" spans="1:15" ht="20.25" customHeight="1" x14ac:dyDescent="0.9">
      <c r="A144" s="228">
        <v>128</v>
      </c>
      <c r="B144" s="228">
        <v>381.05</v>
      </c>
      <c r="C144" s="228" t="s">
        <v>1010</v>
      </c>
      <c r="D144" s="228" t="s">
        <v>1011</v>
      </c>
      <c r="E144" s="228" t="s">
        <v>1012</v>
      </c>
      <c r="F144" s="228" t="s">
        <v>1009</v>
      </c>
      <c r="G144" s="184" t="s">
        <v>1013</v>
      </c>
      <c r="H144" s="228">
        <v>3.5</v>
      </c>
      <c r="I144" s="231"/>
      <c r="J144" s="228">
        <v>100</v>
      </c>
      <c r="K144" s="175"/>
      <c r="L144" s="175"/>
      <c r="M144" s="175"/>
      <c r="N144" s="175"/>
      <c r="O144" s="175"/>
    </row>
    <row r="145" spans="1:15" ht="20.25" customHeight="1" x14ac:dyDescent="0.9">
      <c r="A145" s="228">
        <v>129</v>
      </c>
      <c r="B145" s="228">
        <v>381.15</v>
      </c>
      <c r="C145" s="228" t="s">
        <v>1010</v>
      </c>
      <c r="D145" s="228" t="s">
        <v>1012</v>
      </c>
      <c r="E145" s="228" t="s">
        <v>1011</v>
      </c>
      <c r="F145" s="228" t="s">
        <v>1009</v>
      </c>
      <c r="G145" s="184" t="s">
        <v>1013</v>
      </c>
      <c r="H145" s="228">
        <v>3.5</v>
      </c>
      <c r="I145" s="228">
        <v>100</v>
      </c>
      <c r="J145" s="231"/>
      <c r="K145" s="175"/>
      <c r="L145" s="175"/>
      <c r="M145" s="175"/>
      <c r="N145" s="175"/>
      <c r="O145" s="175"/>
    </row>
    <row r="146" spans="1:15" ht="20.25" customHeight="1" x14ac:dyDescent="0.9">
      <c r="A146" s="228">
        <v>130</v>
      </c>
      <c r="B146" s="228">
        <v>381.51</v>
      </c>
      <c r="C146" s="228" t="s">
        <v>1010</v>
      </c>
      <c r="D146" s="228" t="s">
        <v>1012</v>
      </c>
      <c r="E146" s="228" t="s">
        <v>1011</v>
      </c>
      <c r="F146" s="228" t="s">
        <v>999</v>
      </c>
      <c r="G146" s="184" t="s">
        <v>1013</v>
      </c>
      <c r="H146" s="228">
        <v>3.5</v>
      </c>
      <c r="I146" s="228">
        <v>100</v>
      </c>
      <c r="J146" s="231"/>
      <c r="K146" s="175"/>
      <c r="L146" s="175"/>
      <c r="M146" s="175"/>
      <c r="N146" s="175"/>
      <c r="O146" s="175"/>
    </row>
    <row r="147" spans="1:15" ht="20.25" customHeight="1" x14ac:dyDescent="0.9">
      <c r="A147" s="228">
        <v>131</v>
      </c>
      <c r="B147" s="228">
        <v>381.62</v>
      </c>
      <c r="C147" s="228" t="s">
        <v>996</v>
      </c>
      <c r="D147" s="228" t="s">
        <v>1012</v>
      </c>
      <c r="E147" s="228" t="s">
        <v>1012</v>
      </c>
      <c r="F147" s="228" t="s">
        <v>999</v>
      </c>
      <c r="G147" s="184" t="s">
        <v>1013</v>
      </c>
      <c r="H147" s="228">
        <v>3.5</v>
      </c>
      <c r="I147" s="228">
        <v>100</v>
      </c>
      <c r="J147" s="228">
        <v>100</v>
      </c>
      <c r="K147" s="175"/>
      <c r="L147" s="175"/>
      <c r="M147" s="175"/>
      <c r="N147" s="175"/>
      <c r="O147" s="175"/>
    </row>
    <row r="148" spans="1:15" ht="20.25" customHeight="1" x14ac:dyDescent="0.9">
      <c r="A148" s="228">
        <v>132</v>
      </c>
      <c r="B148" s="228">
        <v>382.06</v>
      </c>
      <c r="C148" s="228" t="s">
        <v>1010</v>
      </c>
      <c r="D148" s="228" t="s">
        <v>1012</v>
      </c>
      <c r="E148" s="228" t="s">
        <v>1011</v>
      </c>
      <c r="F148" s="228" t="s">
        <v>1009</v>
      </c>
      <c r="G148" s="184" t="s">
        <v>1013</v>
      </c>
      <c r="H148" s="228">
        <v>3.5</v>
      </c>
      <c r="I148" s="228">
        <v>100</v>
      </c>
      <c r="J148" s="231"/>
      <c r="K148" s="175"/>
      <c r="L148" s="175"/>
      <c r="M148" s="175"/>
      <c r="N148" s="175"/>
      <c r="O148" s="175"/>
    </row>
    <row r="149" spans="1:15" ht="20.25" customHeight="1" x14ac:dyDescent="0.9">
      <c r="A149" s="228">
        <v>133</v>
      </c>
      <c r="B149" s="228">
        <v>382.3</v>
      </c>
      <c r="C149" s="228" t="s">
        <v>1010</v>
      </c>
      <c r="D149" s="228" t="s">
        <v>1011</v>
      </c>
      <c r="E149" s="228" t="s">
        <v>1012</v>
      </c>
      <c r="F149" s="228" t="s">
        <v>1009</v>
      </c>
      <c r="G149" s="184" t="s">
        <v>1013</v>
      </c>
      <c r="H149" s="228">
        <v>3.5</v>
      </c>
      <c r="I149" s="231"/>
      <c r="J149" s="228">
        <v>100</v>
      </c>
      <c r="K149" s="175"/>
      <c r="L149" s="175"/>
      <c r="M149" s="175"/>
      <c r="N149" s="175"/>
      <c r="O149" s="175"/>
    </row>
    <row r="150" spans="1:15" ht="20.25" customHeight="1" x14ac:dyDescent="0.9">
      <c r="A150" s="228">
        <v>134</v>
      </c>
      <c r="B150" s="228">
        <v>382.75</v>
      </c>
      <c r="C150" s="228" t="s">
        <v>1010</v>
      </c>
      <c r="D150" s="228" t="s">
        <v>1011</v>
      </c>
      <c r="E150" s="228" t="s">
        <v>1012</v>
      </c>
      <c r="F150" s="228" t="s">
        <v>1009</v>
      </c>
      <c r="G150" s="184" t="s">
        <v>1013</v>
      </c>
      <c r="H150" s="228">
        <v>3</v>
      </c>
      <c r="I150" s="231"/>
      <c r="J150" s="228">
        <v>100</v>
      </c>
      <c r="K150" s="175"/>
      <c r="L150" s="175"/>
      <c r="M150" s="175"/>
      <c r="N150" s="175"/>
      <c r="O150" s="175"/>
    </row>
    <row r="151" spans="1:15" ht="20.25" customHeight="1" x14ac:dyDescent="0.9">
      <c r="A151" s="228">
        <v>135</v>
      </c>
      <c r="B151" s="228">
        <v>383.65</v>
      </c>
      <c r="C151" s="228" t="s">
        <v>1010</v>
      </c>
      <c r="D151" s="228" t="s">
        <v>1012</v>
      </c>
      <c r="E151" s="228" t="s">
        <v>1012</v>
      </c>
      <c r="F151" s="228" t="s">
        <v>1009</v>
      </c>
      <c r="G151" s="184" t="s">
        <v>1013</v>
      </c>
      <c r="H151" s="228">
        <v>3.5</v>
      </c>
      <c r="I151" s="228">
        <v>100</v>
      </c>
      <c r="J151" s="228">
        <v>100</v>
      </c>
      <c r="K151" s="175"/>
      <c r="L151" s="175"/>
      <c r="M151" s="175"/>
      <c r="N151" s="175"/>
      <c r="O151" s="175"/>
    </row>
    <row r="152" spans="1:15" ht="20.25" customHeight="1" x14ac:dyDescent="0.9">
      <c r="A152" s="228">
        <v>136</v>
      </c>
      <c r="B152" s="228">
        <v>383.8</v>
      </c>
      <c r="C152" s="228" t="s">
        <v>1010</v>
      </c>
      <c r="D152" s="228" t="s">
        <v>1012</v>
      </c>
      <c r="E152" s="228" t="s">
        <v>1011</v>
      </c>
      <c r="F152" s="228" t="s">
        <v>1009</v>
      </c>
      <c r="G152" s="184" t="s">
        <v>1013</v>
      </c>
      <c r="H152" s="228">
        <v>3.5</v>
      </c>
      <c r="I152" s="228">
        <v>100</v>
      </c>
      <c r="J152" s="231"/>
      <c r="K152" s="175"/>
      <c r="L152" s="175"/>
      <c r="M152" s="175"/>
      <c r="N152" s="175"/>
      <c r="O152" s="175"/>
    </row>
    <row r="153" spans="1:15" ht="20.25" customHeight="1" x14ac:dyDescent="0.9">
      <c r="A153" s="228">
        <v>137</v>
      </c>
      <c r="B153" s="228">
        <v>383.9</v>
      </c>
      <c r="C153" s="228" t="s">
        <v>1010</v>
      </c>
      <c r="D153" s="228" t="s">
        <v>1011</v>
      </c>
      <c r="E153" s="228" t="s">
        <v>1012</v>
      </c>
      <c r="F153" s="228" t="s">
        <v>1009</v>
      </c>
      <c r="G153" s="184" t="s">
        <v>1013</v>
      </c>
      <c r="H153" s="228">
        <v>3</v>
      </c>
      <c r="I153" s="231"/>
      <c r="J153" s="228">
        <v>100</v>
      </c>
      <c r="K153" s="175"/>
      <c r="L153" s="175"/>
      <c r="M153" s="175"/>
      <c r="N153" s="175"/>
      <c r="O153" s="175"/>
    </row>
    <row r="154" spans="1:15" ht="20.25" customHeight="1" x14ac:dyDescent="0.9">
      <c r="A154" s="228">
        <v>138</v>
      </c>
      <c r="B154" s="228">
        <v>384.54</v>
      </c>
      <c r="C154" s="228" t="s">
        <v>1010</v>
      </c>
      <c r="D154" s="228" t="s">
        <v>1011</v>
      </c>
      <c r="E154" s="228" t="s">
        <v>1012</v>
      </c>
      <c r="F154" s="228" t="s">
        <v>1009</v>
      </c>
      <c r="G154" s="184" t="s">
        <v>1013</v>
      </c>
      <c r="H154" s="228">
        <v>3.5</v>
      </c>
      <c r="I154" s="231"/>
      <c r="J154" s="228">
        <v>100</v>
      </c>
      <c r="K154" s="175"/>
      <c r="L154" s="175"/>
      <c r="M154" s="175"/>
      <c r="N154" s="175"/>
      <c r="O154" s="175"/>
    </row>
    <row r="155" spans="1:15" ht="20.25" customHeight="1" x14ac:dyDescent="0.9">
      <c r="A155" s="228">
        <v>139</v>
      </c>
      <c r="B155" s="228">
        <v>385</v>
      </c>
      <c r="C155" s="228" t="s">
        <v>1010</v>
      </c>
      <c r="D155" s="228" t="s">
        <v>1012</v>
      </c>
      <c r="E155" s="231"/>
      <c r="F155" s="228" t="s">
        <v>1009</v>
      </c>
      <c r="G155" s="184" t="s">
        <v>1013</v>
      </c>
      <c r="H155" s="228">
        <v>3.5</v>
      </c>
      <c r="I155" s="228">
        <v>100</v>
      </c>
      <c r="J155" s="228">
        <v>100</v>
      </c>
      <c r="K155" s="175"/>
      <c r="L155" s="175"/>
      <c r="M155" s="175"/>
      <c r="N155" s="175"/>
      <c r="O155" s="175"/>
    </row>
    <row r="156" spans="1:15" ht="20.25" customHeight="1" x14ac:dyDescent="0.9">
      <c r="A156" s="228">
        <v>140</v>
      </c>
      <c r="B156" s="228">
        <v>386.95</v>
      </c>
      <c r="C156" s="228" t="s">
        <v>1010</v>
      </c>
      <c r="D156" s="228" t="s">
        <v>1011</v>
      </c>
      <c r="E156" s="228" t="s">
        <v>1012</v>
      </c>
      <c r="F156" s="228" t="s">
        <v>1009</v>
      </c>
      <c r="G156" s="184" t="s">
        <v>1013</v>
      </c>
      <c r="H156" s="228">
        <v>3</v>
      </c>
      <c r="I156" s="231"/>
      <c r="J156" s="228">
        <v>100</v>
      </c>
      <c r="K156" s="175"/>
      <c r="L156" s="175"/>
      <c r="M156" s="175"/>
      <c r="N156" s="175"/>
      <c r="O156" s="175"/>
    </row>
    <row r="157" spans="1:15" ht="20.25" customHeight="1" x14ac:dyDescent="0.9">
      <c r="A157" s="228">
        <v>141</v>
      </c>
      <c r="B157" s="228">
        <v>387.15</v>
      </c>
      <c r="C157" s="228" t="s">
        <v>1010</v>
      </c>
      <c r="D157" s="228" t="s">
        <v>1012</v>
      </c>
      <c r="E157" s="228" t="s">
        <v>1011</v>
      </c>
      <c r="F157" s="228" t="s">
        <v>999</v>
      </c>
      <c r="G157" s="184" t="s">
        <v>1035</v>
      </c>
      <c r="H157" s="228">
        <v>3.5</v>
      </c>
      <c r="I157" s="228">
        <v>100</v>
      </c>
      <c r="J157" s="231"/>
      <c r="K157" s="175"/>
      <c r="L157" s="175">
        <v>1</v>
      </c>
      <c r="M157" s="175"/>
      <c r="N157" s="175"/>
      <c r="O157" s="175"/>
    </row>
    <row r="158" spans="1:15" ht="20.25" customHeight="1" x14ac:dyDescent="0.9">
      <c r="A158" s="228">
        <v>142</v>
      </c>
      <c r="B158" s="228">
        <v>388.1</v>
      </c>
      <c r="C158" s="228" t="s">
        <v>996</v>
      </c>
      <c r="D158" s="228" t="s">
        <v>1012</v>
      </c>
      <c r="E158" s="228" t="s">
        <v>1012</v>
      </c>
      <c r="F158" s="228" t="s">
        <v>999</v>
      </c>
      <c r="G158" s="184" t="s">
        <v>1013</v>
      </c>
      <c r="H158" s="228">
        <v>3</v>
      </c>
      <c r="I158" s="228">
        <v>100</v>
      </c>
      <c r="J158" s="228">
        <v>100</v>
      </c>
      <c r="K158" s="175"/>
      <c r="L158" s="175"/>
      <c r="M158" s="175"/>
      <c r="N158" s="175"/>
      <c r="O158" s="175"/>
    </row>
    <row r="159" spans="1:15" ht="20.25" customHeight="1" x14ac:dyDescent="0.9">
      <c r="A159" s="228">
        <v>143</v>
      </c>
      <c r="B159" s="228">
        <v>390.5</v>
      </c>
      <c r="C159" s="228" t="s">
        <v>1010</v>
      </c>
      <c r="D159" s="228" t="s">
        <v>1011</v>
      </c>
      <c r="E159" s="228" t="s">
        <v>1012</v>
      </c>
      <c r="F159" s="228" t="s">
        <v>1009</v>
      </c>
      <c r="G159" s="184" t="s">
        <v>1013</v>
      </c>
      <c r="H159" s="228">
        <v>3.5</v>
      </c>
      <c r="I159" s="231"/>
      <c r="J159" s="228">
        <v>100</v>
      </c>
      <c r="K159" s="175"/>
      <c r="L159" s="175"/>
      <c r="M159" s="175"/>
      <c r="N159" s="175"/>
      <c r="O159" s="175"/>
    </row>
    <row r="160" spans="1:15" ht="20.25" customHeight="1" x14ac:dyDescent="0.9">
      <c r="A160" s="228">
        <v>144</v>
      </c>
      <c r="B160" s="228">
        <v>391.2</v>
      </c>
      <c r="C160" s="228" t="s">
        <v>996</v>
      </c>
      <c r="D160" s="228" t="s">
        <v>1012</v>
      </c>
      <c r="E160" s="228" t="s">
        <v>1012</v>
      </c>
      <c r="F160" s="228" t="s">
        <v>1009</v>
      </c>
      <c r="G160" s="184" t="s">
        <v>1013</v>
      </c>
      <c r="H160" s="228">
        <v>3.5</v>
      </c>
      <c r="I160" s="228">
        <v>100</v>
      </c>
      <c r="J160" s="228">
        <v>100</v>
      </c>
      <c r="K160" s="175"/>
      <c r="L160" s="175"/>
      <c r="M160" s="175"/>
      <c r="N160" s="175"/>
      <c r="O160" s="175"/>
    </row>
    <row r="161" spans="1:15" ht="20.25" customHeight="1" x14ac:dyDescent="0.9">
      <c r="A161" s="228">
        <v>145</v>
      </c>
      <c r="B161" s="228">
        <v>391.95</v>
      </c>
      <c r="C161" s="228" t="s">
        <v>1010</v>
      </c>
      <c r="D161" s="228" t="s">
        <v>1011</v>
      </c>
      <c r="E161" s="228" t="s">
        <v>1012</v>
      </c>
      <c r="F161" s="228" t="s">
        <v>1009</v>
      </c>
      <c r="G161" s="184" t="s">
        <v>1013</v>
      </c>
      <c r="H161" s="228">
        <v>3.5</v>
      </c>
      <c r="I161" s="231"/>
      <c r="J161" s="228">
        <v>100</v>
      </c>
      <c r="K161" s="175"/>
      <c r="L161" s="175"/>
      <c r="M161" s="175"/>
      <c r="N161" s="175"/>
      <c r="O161" s="175"/>
    </row>
    <row r="162" spans="1:15" ht="20.25" customHeight="1" x14ac:dyDescent="0.9">
      <c r="A162" s="228">
        <v>146</v>
      </c>
      <c r="B162" s="228">
        <v>392.67</v>
      </c>
      <c r="C162" s="228" t="s">
        <v>1010</v>
      </c>
      <c r="D162" s="228" t="s">
        <v>1011</v>
      </c>
      <c r="E162" s="228" t="s">
        <v>1012</v>
      </c>
      <c r="F162" s="228" t="s">
        <v>1009</v>
      </c>
      <c r="G162" s="184" t="s">
        <v>1013</v>
      </c>
      <c r="H162" s="228">
        <v>3</v>
      </c>
      <c r="I162" s="231"/>
      <c r="J162" s="228">
        <v>100</v>
      </c>
      <c r="K162" s="175"/>
      <c r="L162" s="175"/>
      <c r="M162" s="175"/>
      <c r="N162" s="175"/>
      <c r="O162" s="175"/>
    </row>
    <row r="163" spans="1:15" ht="20.25" customHeight="1" x14ac:dyDescent="0.9">
      <c r="A163" s="228">
        <v>147</v>
      </c>
      <c r="B163" s="228">
        <v>392.7</v>
      </c>
      <c r="C163" s="228" t="s">
        <v>1010</v>
      </c>
      <c r="D163" s="228" t="s">
        <v>1012</v>
      </c>
      <c r="E163" s="228" t="s">
        <v>1011</v>
      </c>
      <c r="F163" s="228" t="s">
        <v>1009</v>
      </c>
      <c r="G163" s="184" t="s">
        <v>1013</v>
      </c>
      <c r="H163" s="228">
        <v>3.5</v>
      </c>
      <c r="I163" s="228">
        <v>100</v>
      </c>
      <c r="J163" s="231"/>
      <c r="K163" s="175"/>
      <c r="L163" s="175"/>
      <c r="M163" s="175"/>
      <c r="N163" s="175"/>
      <c r="O163" s="175"/>
    </row>
    <row r="164" spans="1:15" ht="20.25" customHeight="1" x14ac:dyDescent="0.9">
      <c r="A164" s="228">
        <v>148</v>
      </c>
      <c r="B164" s="228">
        <v>394.79</v>
      </c>
      <c r="C164" s="228" t="s">
        <v>1010</v>
      </c>
      <c r="D164" s="228" t="s">
        <v>1012</v>
      </c>
      <c r="E164" s="228" t="s">
        <v>1011</v>
      </c>
      <c r="F164" s="228" t="s">
        <v>1009</v>
      </c>
      <c r="G164" s="184" t="s">
        <v>1013</v>
      </c>
      <c r="H164" s="228">
        <v>3.5</v>
      </c>
      <c r="I164" s="228">
        <v>100</v>
      </c>
      <c r="J164" s="231"/>
      <c r="K164" s="175"/>
      <c r="L164" s="175"/>
      <c r="M164" s="175"/>
      <c r="N164" s="175"/>
      <c r="O164" s="175"/>
    </row>
    <row r="165" spans="1:15" ht="20.25" customHeight="1" x14ac:dyDescent="0.9">
      <c r="A165" s="228">
        <v>149</v>
      </c>
      <c r="B165" s="228">
        <v>396.2</v>
      </c>
      <c r="C165" s="228" t="s">
        <v>996</v>
      </c>
      <c r="D165" s="228" t="s">
        <v>1012</v>
      </c>
      <c r="E165" s="228" t="s">
        <v>1012</v>
      </c>
      <c r="F165" s="228" t="s">
        <v>1009</v>
      </c>
      <c r="G165" s="184" t="s">
        <v>1013</v>
      </c>
      <c r="H165" s="228">
        <v>3</v>
      </c>
      <c r="I165" s="228">
        <v>100</v>
      </c>
      <c r="J165" s="228">
        <v>100</v>
      </c>
      <c r="K165" s="175"/>
      <c r="L165" s="175"/>
      <c r="M165" s="175"/>
      <c r="N165" s="175"/>
      <c r="O165" s="175"/>
    </row>
    <row r="166" spans="1:15" ht="20.25" customHeight="1" x14ac:dyDescent="0.9">
      <c r="A166" s="228">
        <v>150</v>
      </c>
      <c r="B166" s="228">
        <v>397.06</v>
      </c>
      <c r="C166" s="228" t="s">
        <v>1010</v>
      </c>
      <c r="D166" s="228" t="s">
        <v>1036</v>
      </c>
      <c r="E166" s="228" t="s">
        <v>1011</v>
      </c>
      <c r="F166" s="228" t="s">
        <v>1009</v>
      </c>
      <c r="G166" s="184" t="s">
        <v>1013</v>
      </c>
      <c r="H166" s="228">
        <v>7</v>
      </c>
      <c r="I166" s="228">
        <v>100</v>
      </c>
      <c r="J166" s="231"/>
      <c r="K166" s="175"/>
      <c r="L166" s="175"/>
      <c r="M166" s="175"/>
      <c r="N166" s="175"/>
      <c r="O166" s="175"/>
    </row>
    <row r="167" spans="1:15" ht="20.25" customHeight="1" x14ac:dyDescent="0.9">
      <c r="A167" s="228">
        <v>151</v>
      </c>
      <c r="B167" s="228">
        <v>399.5</v>
      </c>
      <c r="C167" s="228" t="s">
        <v>1010</v>
      </c>
      <c r="D167" s="228" t="s">
        <v>1012</v>
      </c>
      <c r="E167" s="228" t="s">
        <v>1011</v>
      </c>
      <c r="F167" s="228" t="s">
        <v>1009</v>
      </c>
      <c r="G167" s="184" t="s">
        <v>1013</v>
      </c>
      <c r="H167" s="228">
        <v>3.5</v>
      </c>
      <c r="I167" s="228">
        <v>100</v>
      </c>
      <c r="J167" s="231"/>
      <c r="K167" s="175"/>
      <c r="L167" s="175"/>
      <c r="M167" s="175"/>
      <c r="N167" s="175"/>
      <c r="O167" s="175"/>
    </row>
    <row r="168" spans="1:15" ht="20.25" customHeight="1" x14ac:dyDescent="0.9">
      <c r="A168" s="228">
        <v>152</v>
      </c>
      <c r="B168" s="228">
        <v>400.28</v>
      </c>
      <c r="C168" s="228" t="s">
        <v>1010</v>
      </c>
      <c r="D168" s="228" t="s">
        <v>1011</v>
      </c>
      <c r="E168" s="228" t="s">
        <v>1012</v>
      </c>
      <c r="F168" s="228" t="s">
        <v>1009</v>
      </c>
      <c r="G168" s="184" t="s">
        <v>1013</v>
      </c>
      <c r="H168" s="228">
        <v>3.5</v>
      </c>
      <c r="I168" s="231"/>
      <c r="J168" s="228">
        <v>100</v>
      </c>
      <c r="K168" s="175"/>
      <c r="L168" s="175"/>
      <c r="M168" s="175"/>
      <c r="N168" s="175"/>
      <c r="O168" s="175"/>
    </row>
    <row r="169" spans="1:15" ht="20.25" customHeight="1" x14ac:dyDescent="0.9">
      <c r="A169" s="228">
        <v>153</v>
      </c>
      <c r="B169" s="228">
        <v>400.49</v>
      </c>
      <c r="C169" s="228" t="s">
        <v>996</v>
      </c>
      <c r="D169" s="228" t="s">
        <v>1012</v>
      </c>
      <c r="E169" s="228" t="s">
        <v>1012</v>
      </c>
      <c r="F169" s="228" t="s">
        <v>1009</v>
      </c>
      <c r="G169" s="184" t="s">
        <v>1013</v>
      </c>
      <c r="H169" s="228">
        <v>3.5</v>
      </c>
      <c r="I169" s="228">
        <v>100</v>
      </c>
      <c r="J169" s="228">
        <v>100</v>
      </c>
      <c r="K169" s="175"/>
      <c r="L169" s="175"/>
      <c r="M169" s="175"/>
      <c r="N169" s="175"/>
      <c r="O169" s="175"/>
    </row>
    <row r="170" spans="1:15" ht="20.25" customHeight="1" x14ac:dyDescent="0.9">
      <c r="A170" s="228">
        <v>154</v>
      </c>
      <c r="B170" s="228">
        <v>401.5</v>
      </c>
      <c r="C170" s="228" t="s">
        <v>996</v>
      </c>
      <c r="D170" s="228" t="s">
        <v>1012</v>
      </c>
      <c r="E170" s="228" t="s">
        <v>1012</v>
      </c>
      <c r="F170" s="228" t="s">
        <v>999</v>
      </c>
      <c r="G170" s="184" t="s">
        <v>1013</v>
      </c>
      <c r="H170" s="228">
        <v>3.5</v>
      </c>
      <c r="I170" s="228">
        <v>100</v>
      </c>
      <c r="J170" s="228">
        <v>100</v>
      </c>
      <c r="K170" s="175"/>
      <c r="L170" s="175"/>
      <c r="M170" s="175"/>
      <c r="N170" s="175"/>
      <c r="O170" s="175"/>
    </row>
    <row r="171" spans="1:15" ht="20.25" customHeight="1" x14ac:dyDescent="0.9">
      <c r="A171" s="228">
        <v>155</v>
      </c>
      <c r="B171" s="228">
        <v>402.2</v>
      </c>
      <c r="C171" s="228" t="s">
        <v>1010</v>
      </c>
      <c r="D171" s="228" t="s">
        <v>1012</v>
      </c>
      <c r="E171" s="228" t="s">
        <v>1011</v>
      </c>
      <c r="F171" s="228" t="s">
        <v>1009</v>
      </c>
      <c r="G171" s="184" t="s">
        <v>1013</v>
      </c>
      <c r="H171" s="228">
        <v>3.5</v>
      </c>
      <c r="I171" s="228">
        <v>100</v>
      </c>
      <c r="J171" s="231"/>
      <c r="K171" s="175"/>
      <c r="L171" s="175"/>
      <c r="M171" s="175"/>
      <c r="N171" s="175"/>
      <c r="O171" s="175"/>
    </row>
    <row r="172" spans="1:15" ht="20.25" customHeight="1" x14ac:dyDescent="0.9">
      <c r="A172" s="228">
        <v>156</v>
      </c>
      <c r="B172" s="228">
        <v>403.25</v>
      </c>
      <c r="C172" s="228" t="s">
        <v>1010</v>
      </c>
      <c r="D172" s="228" t="s">
        <v>1012</v>
      </c>
      <c r="E172" s="228" t="s">
        <v>1011</v>
      </c>
      <c r="F172" s="228" t="s">
        <v>1009</v>
      </c>
      <c r="G172" s="184" t="s">
        <v>1013</v>
      </c>
      <c r="H172" s="228">
        <v>3.5</v>
      </c>
      <c r="I172" s="228">
        <v>100</v>
      </c>
      <c r="J172" s="231"/>
      <c r="K172" s="175"/>
      <c r="L172" s="175"/>
      <c r="M172" s="175"/>
      <c r="N172" s="175"/>
      <c r="O172" s="175"/>
    </row>
    <row r="173" spans="1:15" ht="20.25" customHeight="1" x14ac:dyDescent="0.9">
      <c r="A173" s="228">
        <v>157</v>
      </c>
      <c r="B173" s="228">
        <v>404.6</v>
      </c>
      <c r="C173" s="228" t="s">
        <v>1010</v>
      </c>
      <c r="D173" s="228" t="s">
        <v>1012</v>
      </c>
      <c r="E173" s="228" t="s">
        <v>1011</v>
      </c>
      <c r="F173" s="228" t="s">
        <v>1009</v>
      </c>
      <c r="G173" s="184" t="s">
        <v>1013</v>
      </c>
      <c r="H173" s="228">
        <v>3.5</v>
      </c>
      <c r="I173" s="228">
        <v>100</v>
      </c>
      <c r="J173" s="231"/>
      <c r="K173" s="175"/>
      <c r="L173" s="175"/>
      <c r="M173" s="175"/>
      <c r="N173" s="175"/>
      <c r="O173" s="175"/>
    </row>
    <row r="174" spans="1:15" ht="20.25" customHeight="1" x14ac:dyDescent="0.9">
      <c r="A174" s="228">
        <v>158</v>
      </c>
      <c r="B174" s="228">
        <v>404.91</v>
      </c>
      <c r="C174" s="228" t="s">
        <v>1010</v>
      </c>
      <c r="D174" s="228" t="s">
        <v>1012</v>
      </c>
      <c r="E174" s="228" t="s">
        <v>1011</v>
      </c>
      <c r="F174" s="228" t="s">
        <v>1009</v>
      </c>
      <c r="G174" s="184" t="s">
        <v>1023</v>
      </c>
      <c r="H174" s="228">
        <v>3.5</v>
      </c>
      <c r="I174" s="228">
        <v>100</v>
      </c>
      <c r="J174" s="231"/>
      <c r="K174" s="175"/>
      <c r="L174" s="175">
        <v>1</v>
      </c>
      <c r="M174" s="175"/>
      <c r="N174" s="175"/>
      <c r="O174" s="175"/>
    </row>
    <row r="175" spans="1:15" ht="20.25" customHeight="1" x14ac:dyDescent="0.9">
      <c r="A175" s="228">
        <v>159</v>
      </c>
      <c r="B175" s="228">
        <v>404.96</v>
      </c>
      <c r="C175" s="228" t="s">
        <v>1010</v>
      </c>
      <c r="D175" s="228" t="s">
        <v>1011</v>
      </c>
      <c r="E175" s="228" t="s">
        <v>1012</v>
      </c>
      <c r="F175" s="228" t="s">
        <v>999</v>
      </c>
      <c r="G175" s="184" t="s">
        <v>1013</v>
      </c>
      <c r="H175" s="228">
        <v>3.5</v>
      </c>
      <c r="I175" s="231"/>
      <c r="J175" s="228">
        <v>100</v>
      </c>
      <c r="K175" s="175"/>
      <c r="L175" s="175"/>
      <c r="M175" s="175"/>
      <c r="N175" s="175"/>
      <c r="O175" s="175"/>
    </row>
    <row r="176" spans="1:15" ht="20.25" customHeight="1" x14ac:dyDescent="0.9">
      <c r="A176" s="228">
        <v>160</v>
      </c>
      <c r="B176" s="228">
        <v>406.6</v>
      </c>
      <c r="C176" s="228" t="s">
        <v>1010</v>
      </c>
      <c r="D176" s="228" t="s">
        <v>1011</v>
      </c>
      <c r="E176" s="228" t="s">
        <v>1012</v>
      </c>
      <c r="F176" s="228" t="s">
        <v>1009</v>
      </c>
      <c r="G176" s="184" t="s">
        <v>1013</v>
      </c>
      <c r="H176" s="228">
        <v>3</v>
      </c>
      <c r="I176" s="231"/>
      <c r="J176" s="228">
        <v>100</v>
      </c>
      <c r="K176" s="175"/>
      <c r="L176" s="175"/>
      <c r="M176" s="175"/>
      <c r="N176" s="175"/>
      <c r="O176" s="175"/>
    </row>
    <row r="177" spans="1:15" ht="20.25" customHeight="1" x14ac:dyDescent="0.9">
      <c r="A177" s="228">
        <v>161</v>
      </c>
      <c r="B177" s="228">
        <v>406.9</v>
      </c>
      <c r="C177" s="228" t="s">
        <v>1010</v>
      </c>
      <c r="D177" s="228" t="s">
        <v>1012</v>
      </c>
      <c r="E177" s="228" t="s">
        <v>1011</v>
      </c>
      <c r="F177" s="228" t="s">
        <v>1009</v>
      </c>
      <c r="G177" s="184" t="s">
        <v>1013</v>
      </c>
      <c r="H177" s="228">
        <v>3.5</v>
      </c>
      <c r="I177" s="228">
        <v>100</v>
      </c>
      <c r="J177" s="231"/>
      <c r="K177" s="175"/>
      <c r="L177" s="175"/>
      <c r="M177" s="175"/>
      <c r="N177" s="175"/>
      <c r="O177" s="175"/>
    </row>
    <row r="178" spans="1:15" ht="20.25" customHeight="1" x14ac:dyDescent="0.9">
      <c r="A178" s="228">
        <v>162</v>
      </c>
      <c r="B178" s="228">
        <v>406.98</v>
      </c>
      <c r="C178" s="228" t="s">
        <v>1010</v>
      </c>
      <c r="D178" s="228" t="s">
        <v>1011</v>
      </c>
      <c r="E178" s="228" t="s">
        <v>1012</v>
      </c>
      <c r="F178" s="228" t="s">
        <v>1009</v>
      </c>
      <c r="G178" s="184" t="s">
        <v>1013</v>
      </c>
      <c r="H178" s="228">
        <v>3.5</v>
      </c>
      <c r="I178" s="231"/>
      <c r="J178" s="228">
        <v>100</v>
      </c>
      <c r="K178" s="175"/>
      <c r="L178" s="175"/>
      <c r="M178" s="175"/>
      <c r="N178" s="175"/>
      <c r="O178" s="175"/>
    </row>
    <row r="179" spans="1:15" ht="20.25" customHeight="1" x14ac:dyDescent="0.9">
      <c r="A179" s="228">
        <v>163</v>
      </c>
      <c r="B179" s="228">
        <v>407.5</v>
      </c>
      <c r="C179" s="228" t="s">
        <v>1010</v>
      </c>
      <c r="D179" s="228" t="s">
        <v>1011</v>
      </c>
      <c r="E179" s="228" t="s">
        <v>1012</v>
      </c>
      <c r="F179" s="228" t="s">
        <v>999</v>
      </c>
      <c r="G179" s="184" t="s">
        <v>1013</v>
      </c>
      <c r="H179" s="228">
        <v>3</v>
      </c>
      <c r="I179" s="231"/>
      <c r="J179" s="228">
        <v>100</v>
      </c>
      <c r="K179" s="175"/>
      <c r="L179" s="175"/>
      <c r="M179" s="175"/>
      <c r="N179" s="175"/>
      <c r="O179" s="175"/>
    </row>
    <row r="180" spans="1:15" ht="20.25" customHeight="1" x14ac:dyDescent="0.9">
      <c r="A180" s="228">
        <v>164</v>
      </c>
      <c r="B180" s="228">
        <v>407.6</v>
      </c>
      <c r="C180" s="228" t="s">
        <v>996</v>
      </c>
      <c r="D180" s="228" t="s">
        <v>1012</v>
      </c>
      <c r="E180" s="228" t="s">
        <v>1012</v>
      </c>
      <c r="F180" s="228" t="s">
        <v>999</v>
      </c>
      <c r="G180" s="184" t="s">
        <v>1013</v>
      </c>
      <c r="H180" s="228">
        <v>3</v>
      </c>
      <c r="I180" s="228">
        <v>100</v>
      </c>
      <c r="J180" s="228">
        <v>100</v>
      </c>
      <c r="K180" s="175"/>
      <c r="L180" s="175"/>
      <c r="M180" s="175"/>
      <c r="N180" s="175"/>
      <c r="O180" s="175"/>
    </row>
    <row r="181" spans="1:15" ht="20.25" customHeight="1" x14ac:dyDescent="0.9">
      <c r="A181" s="228">
        <v>165</v>
      </c>
      <c r="B181" s="228">
        <v>407.98</v>
      </c>
      <c r="C181" s="228" t="s">
        <v>1010</v>
      </c>
      <c r="D181" s="228" t="s">
        <v>1011</v>
      </c>
      <c r="E181" s="228" t="s">
        <v>1012</v>
      </c>
      <c r="F181" s="228" t="s">
        <v>1009</v>
      </c>
      <c r="G181" s="184" t="s">
        <v>1013</v>
      </c>
      <c r="H181" s="228">
        <v>3</v>
      </c>
      <c r="I181" s="231"/>
      <c r="J181" s="228">
        <v>100</v>
      </c>
      <c r="K181" s="175"/>
      <c r="L181" s="175"/>
      <c r="M181" s="175"/>
      <c r="N181" s="175"/>
      <c r="O181" s="175"/>
    </row>
    <row r="182" spans="1:15" ht="20.25" customHeight="1" x14ac:dyDescent="0.9">
      <c r="A182" s="228">
        <v>166</v>
      </c>
      <c r="B182" s="228">
        <v>410.4</v>
      </c>
      <c r="C182" s="228" t="s">
        <v>1010</v>
      </c>
      <c r="D182" s="228" t="s">
        <v>1011</v>
      </c>
      <c r="E182" s="228" t="s">
        <v>1012</v>
      </c>
      <c r="F182" s="228" t="s">
        <v>1009</v>
      </c>
      <c r="G182" s="184" t="s">
        <v>1013</v>
      </c>
      <c r="H182" s="228">
        <v>3.5</v>
      </c>
      <c r="I182" s="231"/>
      <c r="J182" s="228">
        <v>100</v>
      </c>
      <c r="K182" s="175"/>
      <c r="L182" s="175"/>
      <c r="M182" s="175"/>
      <c r="N182" s="175"/>
      <c r="O182" s="175"/>
    </row>
    <row r="183" spans="1:15" ht="20.25" customHeight="1" x14ac:dyDescent="0.9">
      <c r="A183" s="228">
        <v>167</v>
      </c>
      <c r="B183" s="228">
        <v>410.65</v>
      </c>
      <c r="C183" s="228" t="s">
        <v>1010</v>
      </c>
      <c r="D183" s="228" t="s">
        <v>1012</v>
      </c>
      <c r="E183" s="228" t="s">
        <v>1011</v>
      </c>
      <c r="F183" s="228" t="s">
        <v>1009</v>
      </c>
      <c r="G183" s="184" t="s">
        <v>1013</v>
      </c>
      <c r="H183" s="228">
        <v>3.5</v>
      </c>
      <c r="I183" s="228">
        <v>100</v>
      </c>
      <c r="J183" s="231"/>
      <c r="K183" s="175"/>
      <c r="L183" s="175"/>
      <c r="M183" s="175"/>
      <c r="N183" s="175"/>
      <c r="O183" s="175"/>
    </row>
    <row r="184" spans="1:15" ht="20.25" customHeight="1" x14ac:dyDescent="0.9">
      <c r="A184" s="228">
        <v>168</v>
      </c>
      <c r="B184" s="228">
        <v>410.81</v>
      </c>
      <c r="C184" s="228" t="s">
        <v>1010</v>
      </c>
      <c r="D184" s="228" t="s">
        <v>1011</v>
      </c>
      <c r="E184" s="228" t="s">
        <v>1012</v>
      </c>
      <c r="F184" s="228" t="s">
        <v>999</v>
      </c>
      <c r="G184" s="184" t="s">
        <v>1013</v>
      </c>
      <c r="H184" s="228">
        <v>3.5</v>
      </c>
      <c r="I184" s="231"/>
      <c r="J184" s="228">
        <v>100</v>
      </c>
      <c r="K184" s="175"/>
      <c r="L184" s="175"/>
      <c r="M184" s="175"/>
      <c r="N184" s="175"/>
      <c r="O184" s="175"/>
    </row>
    <row r="185" spans="1:15" ht="20.25" customHeight="1" x14ac:dyDescent="0.9">
      <c r="A185" s="228">
        <v>169</v>
      </c>
      <c r="B185" s="228">
        <v>411.55</v>
      </c>
      <c r="C185" s="228" t="s">
        <v>1010</v>
      </c>
      <c r="D185" s="228" t="s">
        <v>1011</v>
      </c>
      <c r="E185" s="228" t="s">
        <v>1012</v>
      </c>
      <c r="F185" s="228" t="s">
        <v>999</v>
      </c>
      <c r="G185" s="184" t="s">
        <v>1013</v>
      </c>
      <c r="H185" s="228">
        <v>3</v>
      </c>
      <c r="I185" s="231"/>
      <c r="J185" s="228">
        <v>100</v>
      </c>
      <c r="K185" s="175"/>
      <c r="L185" s="175"/>
      <c r="M185" s="175"/>
      <c r="N185" s="175"/>
      <c r="O185" s="175"/>
    </row>
    <row r="186" spans="1:15" ht="20.25" customHeight="1" x14ac:dyDescent="0.9">
      <c r="A186" s="228">
        <v>170</v>
      </c>
      <c r="B186" s="228">
        <v>411.75</v>
      </c>
      <c r="C186" s="228" t="s">
        <v>1010</v>
      </c>
      <c r="D186" s="228" t="s">
        <v>1012</v>
      </c>
      <c r="E186" s="231"/>
      <c r="F186" s="228" t="s">
        <v>1009</v>
      </c>
      <c r="G186" s="184" t="s">
        <v>1013</v>
      </c>
      <c r="H186" s="228">
        <v>3.5</v>
      </c>
      <c r="I186" s="228">
        <v>100</v>
      </c>
      <c r="J186" s="228">
        <v>100</v>
      </c>
      <c r="K186" s="175"/>
      <c r="L186" s="175"/>
      <c r="M186" s="175"/>
      <c r="N186" s="175"/>
      <c r="O186" s="175"/>
    </row>
    <row r="187" spans="1:15" ht="20.25" customHeight="1" x14ac:dyDescent="0.9">
      <c r="A187" s="228">
        <v>171</v>
      </c>
      <c r="B187" s="228">
        <v>413.4</v>
      </c>
      <c r="C187" s="228" t="s">
        <v>1010</v>
      </c>
      <c r="D187" s="228" t="s">
        <v>1011</v>
      </c>
      <c r="E187" s="228" t="s">
        <v>1012</v>
      </c>
      <c r="F187" s="228" t="s">
        <v>1009</v>
      </c>
      <c r="G187" s="184" t="s">
        <v>1013</v>
      </c>
      <c r="H187" s="228">
        <v>3</v>
      </c>
      <c r="I187" s="231"/>
      <c r="J187" s="228">
        <v>100</v>
      </c>
      <c r="K187" s="175"/>
      <c r="L187" s="175"/>
      <c r="M187" s="175"/>
      <c r="N187" s="175"/>
      <c r="O187" s="175"/>
    </row>
    <row r="188" spans="1:15" ht="20.25" customHeight="1" x14ac:dyDescent="0.9">
      <c r="A188" s="228">
        <v>172</v>
      </c>
      <c r="B188" s="228">
        <v>414.25</v>
      </c>
      <c r="C188" s="228" t="s">
        <v>1010</v>
      </c>
      <c r="D188" s="228" t="s">
        <v>1012</v>
      </c>
      <c r="E188" s="228" t="s">
        <v>1012</v>
      </c>
      <c r="F188" s="228" t="s">
        <v>999</v>
      </c>
      <c r="G188" s="184" t="s">
        <v>1013</v>
      </c>
      <c r="H188" s="228">
        <v>3.5</v>
      </c>
      <c r="I188" s="228">
        <v>100</v>
      </c>
      <c r="J188" s="228">
        <v>100</v>
      </c>
      <c r="K188" s="175"/>
      <c r="L188" s="175"/>
      <c r="M188" s="175"/>
      <c r="N188" s="175"/>
      <c r="O188" s="175"/>
    </row>
    <row r="189" spans="1:15" ht="20.25" customHeight="1" x14ac:dyDescent="0.9">
      <c r="A189" s="228">
        <v>173</v>
      </c>
      <c r="B189" s="228">
        <v>414.65</v>
      </c>
      <c r="C189" s="228" t="s">
        <v>1010</v>
      </c>
      <c r="D189" s="228" t="s">
        <v>1011</v>
      </c>
      <c r="E189" s="228" t="s">
        <v>1012</v>
      </c>
      <c r="F189" s="228" t="s">
        <v>1009</v>
      </c>
      <c r="G189" s="184" t="s">
        <v>1013</v>
      </c>
      <c r="H189" s="228">
        <v>3</v>
      </c>
      <c r="I189" s="231"/>
      <c r="J189" s="228">
        <v>100</v>
      </c>
      <c r="K189" s="175"/>
      <c r="L189" s="175"/>
      <c r="M189" s="175"/>
      <c r="N189" s="175"/>
      <c r="O189" s="175"/>
    </row>
    <row r="190" spans="1:15" ht="20.25" customHeight="1" x14ac:dyDescent="0.9">
      <c r="A190" s="228">
        <v>174</v>
      </c>
      <c r="B190" s="228">
        <v>414.99</v>
      </c>
      <c r="C190" s="228" t="s">
        <v>1010</v>
      </c>
      <c r="D190" s="228" t="s">
        <v>1011</v>
      </c>
      <c r="E190" s="228" t="s">
        <v>1012</v>
      </c>
      <c r="F190" s="228" t="s">
        <v>1009</v>
      </c>
      <c r="G190" s="184" t="s">
        <v>1013</v>
      </c>
      <c r="H190" s="228">
        <v>3</v>
      </c>
      <c r="I190" s="231"/>
      <c r="J190" s="228">
        <v>100</v>
      </c>
      <c r="K190" s="175"/>
      <c r="L190" s="175"/>
      <c r="M190" s="175"/>
      <c r="N190" s="175"/>
      <c r="O190" s="175"/>
    </row>
    <row r="191" spans="1:15" ht="20.25" customHeight="1" x14ac:dyDescent="0.9">
      <c r="A191" s="228">
        <v>175</v>
      </c>
      <c r="B191" s="228">
        <v>415</v>
      </c>
      <c r="C191" s="228" t="s">
        <v>1014</v>
      </c>
      <c r="D191" s="228" t="s">
        <v>1011</v>
      </c>
      <c r="E191" s="184" t="s">
        <v>1037</v>
      </c>
      <c r="F191" s="228" t="s">
        <v>1009</v>
      </c>
      <c r="G191" s="184" t="s">
        <v>1013</v>
      </c>
      <c r="H191" s="228">
        <v>7</v>
      </c>
      <c r="I191" s="231"/>
      <c r="J191" s="228">
        <v>100</v>
      </c>
      <c r="K191" s="175"/>
      <c r="L191" s="175"/>
      <c r="M191" s="175"/>
      <c r="N191" s="175"/>
      <c r="O191" s="175"/>
    </row>
    <row r="192" spans="1:15" ht="20.25" customHeight="1" x14ac:dyDescent="0.9">
      <c r="A192" s="228">
        <v>176</v>
      </c>
      <c r="B192" s="228">
        <v>415.15</v>
      </c>
      <c r="C192" s="228" t="s">
        <v>1010</v>
      </c>
      <c r="D192" s="228" t="s">
        <v>1024</v>
      </c>
      <c r="E192" s="228" t="s">
        <v>1011</v>
      </c>
      <c r="F192" s="228" t="s">
        <v>1009</v>
      </c>
      <c r="G192" s="184" t="s">
        <v>1013</v>
      </c>
      <c r="H192" s="228">
        <v>7</v>
      </c>
      <c r="I192" s="228">
        <v>100</v>
      </c>
      <c r="J192" s="231"/>
      <c r="K192" s="175"/>
      <c r="L192" s="175"/>
      <c r="M192" s="175"/>
      <c r="N192" s="175"/>
      <c r="O192" s="175"/>
    </row>
    <row r="193" spans="1:15" ht="20.25" customHeight="1" x14ac:dyDescent="0.9">
      <c r="A193" s="228">
        <v>177</v>
      </c>
      <c r="B193" s="228">
        <v>417.5</v>
      </c>
      <c r="C193" s="228" t="s">
        <v>1010</v>
      </c>
      <c r="D193" s="228" t="s">
        <v>1012</v>
      </c>
      <c r="E193" s="228" t="s">
        <v>1011</v>
      </c>
      <c r="F193" s="228" t="s">
        <v>1009</v>
      </c>
      <c r="G193" s="184" t="s">
        <v>1013</v>
      </c>
      <c r="H193" s="228">
        <v>3.5</v>
      </c>
      <c r="I193" s="228">
        <v>100</v>
      </c>
      <c r="J193" s="231"/>
      <c r="K193" s="175"/>
      <c r="L193" s="175"/>
      <c r="M193" s="175"/>
      <c r="N193" s="175"/>
      <c r="O193" s="175"/>
    </row>
    <row r="194" spans="1:15" ht="20.25" customHeight="1" x14ac:dyDescent="0.9">
      <c r="A194" s="228">
        <v>178</v>
      </c>
      <c r="B194" s="228">
        <v>418.1</v>
      </c>
      <c r="C194" s="228" t="s">
        <v>1014</v>
      </c>
      <c r="D194" s="228" t="s">
        <v>1024</v>
      </c>
      <c r="E194" s="228" t="s">
        <v>1011</v>
      </c>
      <c r="F194" s="228" t="s">
        <v>1009</v>
      </c>
      <c r="G194" s="184" t="s">
        <v>1013</v>
      </c>
      <c r="H194" s="228">
        <v>5.5</v>
      </c>
      <c r="I194" s="228">
        <v>100</v>
      </c>
      <c r="J194" s="231"/>
      <c r="K194" s="175"/>
      <c r="L194" s="175"/>
      <c r="M194" s="175"/>
      <c r="N194" s="175"/>
      <c r="O194" s="175"/>
    </row>
    <row r="195" spans="1:15" ht="20.25" customHeight="1" x14ac:dyDescent="0.9">
      <c r="A195" s="228">
        <v>179</v>
      </c>
      <c r="B195" s="228">
        <v>418.4</v>
      </c>
      <c r="C195" s="228" t="s">
        <v>1010</v>
      </c>
      <c r="D195" s="228" t="s">
        <v>1012</v>
      </c>
      <c r="E195" s="228" t="s">
        <v>1011</v>
      </c>
      <c r="F195" s="228" t="s">
        <v>1009</v>
      </c>
      <c r="G195" s="184" t="s">
        <v>1013</v>
      </c>
      <c r="H195" s="228">
        <v>3.5</v>
      </c>
      <c r="I195" s="228">
        <v>100</v>
      </c>
      <c r="J195" s="231"/>
      <c r="K195" s="175"/>
      <c r="L195" s="175"/>
      <c r="M195" s="175"/>
      <c r="N195" s="175"/>
      <c r="O195" s="175"/>
    </row>
    <row r="196" spans="1:15" ht="20.25" customHeight="1" x14ac:dyDescent="0.9">
      <c r="A196" s="228">
        <v>180</v>
      </c>
      <c r="B196" s="228">
        <v>418.65</v>
      </c>
      <c r="C196" s="228" t="s">
        <v>996</v>
      </c>
      <c r="D196" s="228" t="s">
        <v>1024</v>
      </c>
      <c r="E196" s="228" t="s">
        <v>1012</v>
      </c>
      <c r="F196" s="228" t="s">
        <v>1009</v>
      </c>
      <c r="G196" s="184" t="s">
        <v>1013</v>
      </c>
      <c r="H196" s="228">
        <v>5</v>
      </c>
      <c r="I196" s="231"/>
      <c r="J196" s="228">
        <v>100</v>
      </c>
      <c r="K196" s="175"/>
      <c r="L196" s="175"/>
      <c r="M196" s="175"/>
      <c r="N196" s="175"/>
      <c r="O196" s="175"/>
    </row>
    <row r="197" spans="1:15" ht="20.25" customHeight="1" x14ac:dyDescent="0.9">
      <c r="A197" s="228">
        <v>181</v>
      </c>
      <c r="B197" s="228">
        <v>419.59</v>
      </c>
      <c r="C197" s="228" t="s">
        <v>1014</v>
      </c>
      <c r="D197" s="228" t="s">
        <v>1024</v>
      </c>
      <c r="E197" s="228" t="s">
        <v>1011</v>
      </c>
      <c r="F197" s="228" t="s">
        <v>1009</v>
      </c>
      <c r="G197" s="184" t="s">
        <v>1013</v>
      </c>
      <c r="H197" s="228">
        <v>7</v>
      </c>
      <c r="I197" s="228">
        <v>100</v>
      </c>
      <c r="J197" s="231"/>
      <c r="K197" s="175"/>
      <c r="L197" s="175"/>
      <c r="M197" s="175"/>
      <c r="N197" s="175"/>
      <c r="O197" s="175"/>
    </row>
    <row r="198" spans="1:15" ht="20.25" customHeight="1" x14ac:dyDescent="0.9">
      <c r="A198" s="175"/>
      <c r="B198" s="175"/>
      <c r="C198" s="175"/>
      <c r="D198" s="175"/>
      <c r="E198" s="175"/>
      <c r="F198" s="175"/>
      <c r="G198" s="175"/>
      <c r="H198" s="175"/>
      <c r="I198" s="175"/>
      <c r="J198" s="175"/>
      <c r="K198" s="175"/>
      <c r="L198" s="175"/>
      <c r="M198" s="175"/>
      <c r="N198" s="175"/>
      <c r="O198" s="175"/>
    </row>
    <row r="199" spans="1:15" ht="20.25" customHeight="1" x14ac:dyDescent="0.9">
      <c r="A199" s="174" t="s">
        <v>1038</v>
      </c>
      <c r="B199" s="175"/>
      <c r="C199" s="175"/>
      <c r="D199" s="175"/>
      <c r="E199" s="175"/>
      <c r="F199" s="175"/>
      <c r="G199" s="175"/>
      <c r="H199" s="175"/>
      <c r="I199" s="175"/>
      <c r="J199" s="175"/>
      <c r="K199" s="175"/>
      <c r="L199" s="175"/>
      <c r="M199" s="175"/>
      <c r="N199" s="175"/>
      <c r="O199" s="175"/>
    </row>
    <row r="200" spans="1:15" ht="55.5" customHeight="1" x14ac:dyDescent="0.9">
      <c r="A200" s="299" t="s">
        <v>856</v>
      </c>
      <c r="B200" s="299" t="s">
        <v>989</v>
      </c>
      <c r="C200" s="299" t="s">
        <v>990</v>
      </c>
      <c r="D200" s="300" t="s">
        <v>991</v>
      </c>
      <c r="E200" s="298"/>
      <c r="F200" s="299" t="s">
        <v>992</v>
      </c>
      <c r="G200" s="299" t="s">
        <v>993</v>
      </c>
      <c r="H200" s="299" t="s">
        <v>994</v>
      </c>
      <c r="I200" s="300" t="s">
        <v>1003</v>
      </c>
      <c r="J200" s="298"/>
      <c r="K200" s="175"/>
      <c r="L200" s="175"/>
      <c r="M200" s="218"/>
      <c r="N200" s="218" t="s">
        <v>999</v>
      </c>
      <c r="O200" s="218" t="s">
        <v>1009</v>
      </c>
    </row>
    <row r="201" spans="1:15" ht="20.25" customHeight="1" x14ac:dyDescent="0.9">
      <c r="A201" s="296"/>
      <c r="B201" s="296"/>
      <c r="C201" s="296"/>
      <c r="D201" s="229" t="s">
        <v>8</v>
      </c>
      <c r="E201" s="229" t="s">
        <v>57</v>
      </c>
      <c r="F201" s="296"/>
      <c r="G201" s="296"/>
      <c r="H201" s="296"/>
      <c r="I201" s="229" t="s">
        <v>8</v>
      </c>
      <c r="J201" s="229" t="s">
        <v>57</v>
      </c>
      <c r="K201" s="175"/>
      <c r="L201" s="175"/>
      <c r="M201" s="218" t="s">
        <v>1014</v>
      </c>
      <c r="N201" s="232">
        <f t="shared" ref="N201:O203" si="1">COUNTIFS($C$202:$C$281,$M201,$F$202:$F$281,N$200)</f>
        <v>3</v>
      </c>
      <c r="O201" s="232">
        <f t="shared" si="1"/>
        <v>1</v>
      </c>
    </row>
    <row r="202" spans="1:15" ht="20.25" customHeight="1" x14ac:dyDescent="0.9">
      <c r="A202" s="228">
        <v>1</v>
      </c>
      <c r="B202" s="228">
        <v>267.95</v>
      </c>
      <c r="C202" s="228" t="s">
        <v>1010</v>
      </c>
      <c r="D202" s="184" t="s">
        <v>1012</v>
      </c>
      <c r="E202" s="228" t="s">
        <v>1011</v>
      </c>
      <c r="F202" s="228" t="s">
        <v>1009</v>
      </c>
      <c r="G202" s="184" t="s">
        <v>1013</v>
      </c>
      <c r="H202" s="228">
        <v>3.5</v>
      </c>
      <c r="I202" s="228">
        <v>100</v>
      </c>
      <c r="J202" s="231"/>
      <c r="K202" s="175"/>
      <c r="L202" s="175"/>
      <c r="M202" s="218" t="s">
        <v>1010</v>
      </c>
      <c r="N202" s="232">
        <f t="shared" si="1"/>
        <v>20</v>
      </c>
      <c r="O202" s="232">
        <f t="shared" si="1"/>
        <v>45</v>
      </c>
    </row>
    <row r="203" spans="1:15" ht="20.25" customHeight="1" x14ac:dyDescent="0.9">
      <c r="A203" s="228">
        <v>2</v>
      </c>
      <c r="B203" s="228">
        <v>268.2</v>
      </c>
      <c r="C203" s="228" t="s">
        <v>1010</v>
      </c>
      <c r="D203" s="228" t="s">
        <v>1039</v>
      </c>
      <c r="E203" s="228" t="s">
        <v>1011</v>
      </c>
      <c r="F203" s="228" t="s">
        <v>999</v>
      </c>
      <c r="G203" s="184" t="s">
        <v>1013</v>
      </c>
      <c r="H203" s="228">
        <v>5</v>
      </c>
      <c r="I203" s="228">
        <v>100</v>
      </c>
      <c r="J203" s="231"/>
      <c r="K203" s="175"/>
      <c r="L203" s="175"/>
      <c r="M203" s="218" t="s">
        <v>996</v>
      </c>
      <c r="N203" s="232">
        <f t="shared" si="1"/>
        <v>5</v>
      </c>
      <c r="O203" s="232">
        <f t="shared" si="1"/>
        <v>6</v>
      </c>
    </row>
    <row r="204" spans="1:15" ht="20.25" customHeight="1" x14ac:dyDescent="0.9">
      <c r="A204" s="228">
        <v>3</v>
      </c>
      <c r="B204" s="228">
        <v>272</v>
      </c>
      <c r="C204" s="228" t="s">
        <v>996</v>
      </c>
      <c r="D204" s="184" t="s">
        <v>1012</v>
      </c>
      <c r="E204" s="184" t="s">
        <v>1012</v>
      </c>
      <c r="F204" s="228" t="s">
        <v>999</v>
      </c>
      <c r="G204" s="184" t="s">
        <v>1013</v>
      </c>
      <c r="H204" s="228">
        <v>3.5</v>
      </c>
      <c r="I204" s="228">
        <v>100</v>
      </c>
      <c r="J204" s="228">
        <v>100</v>
      </c>
      <c r="K204" s="175"/>
      <c r="L204" s="175"/>
      <c r="M204" s="175"/>
      <c r="N204" s="175"/>
      <c r="O204" s="175"/>
    </row>
    <row r="205" spans="1:15" ht="20.25" customHeight="1" x14ac:dyDescent="0.9">
      <c r="A205" s="228">
        <v>4</v>
      </c>
      <c r="B205" s="228">
        <v>273.10000000000002</v>
      </c>
      <c r="C205" s="228" t="s">
        <v>1010</v>
      </c>
      <c r="D205" s="228" t="s">
        <v>1011</v>
      </c>
      <c r="E205" s="184" t="s">
        <v>1012</v>
      </c>
      <c r="F205" s="228" t="s">
        <v>1009</v>
      </c>
      <c r="G205" s="184" t="s">
        <v>1013</v>
      </c>
      <c r="H205" s="228">
        <v>3.5</v>
      </c>
      <c r="I205" s="231"/>
      <c r="J205" s="228">
        <v>100</v>
      </c>
      <c r="K205" s="175"/>
      <c r="L205" s="175"/>
      <c r="M205" s="175"/>
      <c r="N205" s="175"/>
      <c r="O205" s="175"/>
    </row>
    <row r="206" spans="1:15" ht="20.25" customHeight="1" x14ac:dyDescent="0.9">
      <c r="A206" s="228">
        <v>5</v>
      </c>
      <c r="B206" s="228">
        <v>273.12</v>
      </c>
      <c r="C206" s="228" t="s">
        <v>1010</v>
      </c>
      <c r="D206" s="184" t="s">
        <v>1012</v>
      </c>
      <c r="E206" s="228" t="s">
        <v>1011</v>
      </c>
      <c r="F206" s="228" t="s">
        <v>1009</v>
      </c>
      <c r="G206" s="184" t="s">
        <v>1013</v>
      </c>
      <c r="H206" s="228">
        <v>3.5</v>
      </c>
      <c r="I206" s="228">
        <v>100</v>
      </c>
      <c r="J206" s="231"/>
      <c r="K206" s="175"/>
      <c r="L206" s="175"/>
      <c r="M206" s="175"/>
      <c r="N206" s="175"/>
      <c r="O206" s="175"/>
    </row>
    <row r="207" spans="1:15" ht="20.25" customHeight="1" x14ac:dyDescent="0.9">
      <c r="A207" s="228">
        <v>6</v>
      </c>
      <c r="B207" s="228">
        <v>274.64999999999998</v>
      </c>
      <c r="C207" s="228" t="s">
        <v>1010</v>
      </c>
      <c r="D207" s="228" t="s">
        <v>1011</v>
      </c>
      <c r="E207" s="184" t="s">
        <v>1012</v>
      </c>
      <c r="F207" s="228" t="s">
        <v>999</v>
      </c>
      <c r="G207" s="184" t="s">
        <v>1013</v>
      </c>
      <c r="H207" s="228">
        <v>3.5</v>
      </c>
      <c r="I207" s="231"/>
      <c r="J207" s="228">
        <v>100</v>
      </c>
      <c r="K207" s="175"/>
      <c r="L207" s="175"/>
      <c r="M207" s="175"/>
      <c r="N207" s="175"/>
      <c r="O207" s="175"/>
    </row>
    <row r="208" spans="1:15" ht="20.25" customHeight="1" x14ac:dyDescent="0.9">
      <c r="A208" s="228">
        <v>7</v>
      </c>
      <c r="B208" s="228">
        <v>275</v>
      </c>
      <c r="C208" s="228" t="s">
        <v>1010</v>
      </c>
      <c r="D208" s="228" t="s">
        <v>1011</v>
      </c>
      <c r="E208" s="184" t="s">
        <v>1012</v>
      </c>
      <c r="F208" s="228" t="s">
        <v>999</v>
      </c>
      <c r="G208" s="184" t="s">
        <v>1013</v>
      </c>
      <c r="H208" s="228">
        <v>3.5</v>
      </c>
      <c r="I208" s="231"/>
      <c r="J208" s="228">
        <v>100</v>
      </c>
      <c r="K208" s="175"/>
      <c r="L208" s="175"/>
      <c r="M208" s="175"/>
      <c r="N208" s="175"/>
      <c r="O208" s="175"/>
    </row>
    <row r="209" spans="1:15" ht="20.25" customHeight="1" x14ac:dyDescent="0.9">
      <c r="A209" s="228">
        <v>8</v>
      </c>
      <c r="B209" s="228">
        <v>276.60000000000002</v>
      </c>
      <c r="C209" s="228" t="s">
        <v>1010</v>
      </c>
      <c r="D209" s="228" t="s">
        <v>1011</v>
      </c>
      <c r="E209" s="184" t="s">
        <v>1012</v>
      </c>
      <c r="F209" s="228" t="s">
        <v>1009</v>
      </c>
      <c r="G209" s="184" t="s">
        <v>1013</v>
      </c>
      <c r="H209" s="228">
        <v>3.5</v>
      </c>
      <c r="I209" s="231"/>
      <c r="J209" s="228">
        <v>100</v>
      </c>
      <c r="K209" s="175"/>
      <c r="L209" s="175"/>
      <c r="M209" s="175"/>
      <c r="N209" s="175"/>
      <c r="O209" s="175"/>
    </row>
    <row r="210" spans="1:15" ht="20.25" customHeight="1" x14ac:dyDescent="0.9">
      <c r="A210" s="228">
        <v>9</v>
      </c>
      <c r="B210" s="228">
        <v>276.85000000000002</v>
      </c>
      <c r="C210" s="228" t="s">
        <v>1010</v>
      </c>
      <c r="D210" s="184" t="s">
        <v>1012</v>
      </c>
      <c r="E210" s="228" t="s">
        <v>1011</v>
      </c>
      <c r="F210" s="228" t="s">
        <v>1009</v>
      </c>
      <c r="G210" s="184" t="s">
        <v>1013</v>
      </c>
      <c r="H210" s="228">
        <v>3.5</v>
      </c>
      <c r="I210" s="228">
        <v>100</v>
      </c>
      <c r="J210" s="231"/>
      <c r="K210" s="175"/>
      <c r="L210" s="175"/>
      <c r="M210" s="175"/>
      <c r="N210" s="175"/>
      <c r="O210" s="175"/>
    </row>
    <row r="211" spans="1:15" ht="20.25" customHeight="1" x14ac:dyDescent="0.9">
      <c r="A211" s="228">
        <v>10</v>
      </c>
      <c r="B211" s="228">
        <v>281.31</v>
      </c>
      <c r="C211" s="228" t="s">
        <v>1010</v>
      </c>
      <c r="D211" s="228" t="s">
        <v>1040</v>
      </c>
      <c r="E211" s="228" t="s">
        <v>1011</v>
      </c>
      <c r="F211" s="228" t="s">
        <v>1009</v>
      </c>
      <c r="G211" s="184" t="s">
        <v>1013</v>
      </c>
      <c r="H211" s="228">
        <v>7</v>
      </c>
      <c r="I211" s="228">
        <v>100</v>
      </c>
      <c r="J211" s="231"/>
      <c r="K211" s="175"/>
      <c r="L211" s="175"/>
      <c r="M211" s="175"/>
      <c r="N211" s="175"/>
      <c r="O211" s="175"/>
    </row>
    <row r="212" spans="1:15" ht="20.25" customHeight="1" x14ac:dyDescent="0.9">
      <c r="A212" s="228">
        <v>11</v>
      </c>
      <c r="B212" s="228">
        <v>281.35000000000002</v>
      </c>
      <c r="C212" s="228" t="s">
        <v>1010</v>
      </c>
      <c r="D212" s="184" t="s">
        <v>1012</v>
      </c>
      <c r="E212" s="228" t="s">
        <v>1011</v>
      </c>
      <c r="F212" s="228" t="s">
        <v>1009</v>
      </c>
      <c r="G212" s="184" t="s">
        <v>1013</v>
      </c>
      <c r="H212" s="228">
        <v>3.5</v>
      </c>
      <c r="I212" s="228">
        <v>100</v>
      </c>
      <c r="J212" s="231"/>
      <c r="K212" s="175"/>
      <c r="L212" s="175"/>
      <c r="M212" s="175"/>
      <c r="N212" s="175"/>
      <c r="O212" s="175"/>
    </row>
    <row r="213" spans="1:15" ht="20.25" customHeight="1" x14ac:dyDescent="0.9">
      <c r="A213" s="228">
        <v>12</v>
      </c>
      <c r="B213" s="228">
        <v>287.75</v>
      </c>
      <c r="C213" s="228" t="s">
        <v>1010</v>
      </c>
      <c r="D213" s="228" t="s">
        <v>1011</v>
      </c>
      <c r="E213" s="184" t="s">
        <v>1012</v>
      </c>
      <c r="F213" s="228" t="s">
        <v>1009</v>
      </c>
      <c r="G213" s="184" t="s">
        <v>1013</v>
      </c>
      <c r="H213" s="228">
        <v>3.5</v>
      </c>
      <c r="I213" s="231"/>
      <c r="J213" s="228">
        <v>100</v>
      </c>
      <c r="K213" s="175"/>
      <c r="L213" s="175"/>
      <c r="M213" s="175"/>
      <c r="N213" s="175"/>
      <c r="O213" s="175"/>
    </row>
    <row r="214" spans="1:15" ht="20.25" customHeight="1" x14ac:dyDescent="0.9">
      <c r="A214" s="228">
        <v>13</v>
      </c>
      <c r="B214" s="228">
        <v>294.10000000000002</v>
      </c>
      <c r="C214" s="228" t="s">
        <v>1010</v>
      </c>
      <c r="D214" s="228" t="s">
        <v>1011</v>
      </c>
      <c r="E214" s="184" t="s">
        <v>1012</v>
      </c>
      <c r="F214" s="228" t="s">
        <v>1009</v>
      </c>
      <c r="G214" s="184" t="s">
        <v>1013</v>
      </c>
      <c r="H214" s="228">
        <v>3.5</v>
      </c>
      <c r="I214" s="231"/>
      <c r="J214" s="228">
        <v>100</v>
      </c>
      <c r="K214" s="175"/>
      <c r="L214" s="175"/>
      <c r="M214" s="175"/>
      <c r="N214" s="175"/>
      <c r="O214" s="175"/>
    </row>
    <row r="215" spans="1:15" ht="20.25" customHeight="1" x14ac:dyDescent="0.9">
      <c r="A215" s="228">
        <v>14</v>
      </c>
      <c r="B215" s="228">
        <v>294.18</v>
      </c>
      <c r="C215" s="228" t="s">
        <v>1010</v>
      </c>
      <c r="D215" s="228" t="s">
        <v>1011</v>
      </c>
      <c r="E215" s="184" t="s">
        <v>1012</v>
      </c>
      <c r="F215" s="228" t="s">
        <v>1009</v>
      </c>
      <c r="G215" s="184" t="s">
        <v>1013</v>
      </c>
      <c r="H215" s="228">
        <v>3.5</v>
      </c>
      <c r="I215" s="231"/>
      <c r="J215" s="228">
        <v>100</v>
      </c>
      <c r="K215" s="175"/>
      <c r="L215" s="175"/>
      <c r="M215" s="175"/>
      <c r="N215" s="175"/>
      <c r="O215" s="175"/>
    </row>
    <row r="216" spans="1:15" ht="20.25" customHeight="1" x14ac:dyDescent="0.9">
      <c r="A216" s="228">
        <v>15</v>
      </c>
      <c r="B216" s="228">
        <v>294.3</v>
      </c>
      <c r="C216" s="228" t="s">
        <v>996</v>
      </c>
      <c r="D216" s="184" t="s">
        <v>1012</v>
      </c>
      <c r="E216" s="184" t="s">
        <v>1012</v>
      </c>
      <c r="F216" s="228" t="s">
        <v>1009</v>
      </c>
      <c r="G216" s="184" t="s">
        <v>1013</v>
      </c>
      <c r="H216" s="228">
        <v>3.5</v>
      </c>
      <c r="I216" s="228">
        <v>100</v>
      </c>
      <c r="J216" s="228">
        <v>100</v>
      </c>
      <c r="K216" s="175"/>
      <c r="L216" s="175"/>
      <c r="M216" s="175"/>
      <c r="N216" s="175"/>
      <c r="O216" s="175"/>
    </row>
    <row r="217" spans="1:15" ht="20.25" customHeight="1" x14ac:dyDescent="0.9">
      <c r="A217" s="228">
        <v>16</v>
      </c>
      <c r="B217" s="228">
        <v>296.39</v>
      </c>
      <c r="C217" s="228" t="s">
        <v>996</v>
      </c>
      <c r="D217" s="184" t="s">
        <v>1012</v>
      </c>
      <c r="E217" s="184" t="s">
        <v>1012</v>
      </c>
      <c r="F217" s="228" t="s">
        <v>1009</v>
      </c>
      <c r="G217" s="184" t="s">
        <v>1013</v>
      </c>
      <c r="H217" s="228">
        <v>3.5</v>
      </c>
      <c r="I217" s="228">
        <v>100</v>
      </c>
      <c r="J217" s="228">
        <v>100</v>
      </c>
      <c r="K217" s="175"/>
      <c r="L217" s="175"/>
      <c r="M217" s="175"/>
      <c r="N217" s="175"/>
      <c r="O217" s="175"/>
    </row>
    <row r="218" spans="1:15" ht="20.25" customHeight="1" x14ac:dyDescent="0.9">
      <c r="A218" s="228">
        <v>17</v>
      </c>
      <c r="B218" s="228">
        <v>304.10000000000002</v>
      </c>
      <c r="C218" s="228" t="s">
        <v>1010</v>
      </c>
      <c r="D218" s="228" t="s">
        <v>1011</v>
      </c>
      <c r="E218" s="184" t="s">
        <v>1012</v>
      </c>
      <c r="F218" s="228" t="s">
        <v>1009</v>
      </c>
      <c r="G218" s="184" t="s">
        <v>1013</v>
      </c>
      <c r="H218" s="228">
        <v>3.5</v>
      </c>
      <c r="I218" s="231"/>
      <c r="J218" s="228">
        <v>100</v>
      </c>
      <c r="K218" s="175"/>
      <c r="L218" s="175"/>
      <c r="M218" s="175"/>
      <c r="N218" s="175"/>
      <c r="O218" s="175"/>
    </row>
    <row r="219" spans="1:15" ht="20.25" customHeight="1" x14ac:dyDescent="0.9">
      <c r="A219" s="228">
        <v>18</v>
      </c>
      <c r="B219" s="228">
        <v>304.3</v>
      </c>
      <c r="C219" s="228" t="s">
        <v>1010</v>
      </c>
      <c r="D219" s="228" t="s">
        <v>1011</v>
      </c>
      <c r="E219" s="184" t="s">
        <v>1012</v>
      </c>
      <c r="F219" s="228" t="s">
        <v>1009</v>
      </c>
      <c r="G219" s="184" t="s">
        <v>1013</v>
      </c>
      <c r="H219" s="228">
        <v>3.5</v>
      </c>
      <c r="I219" s="231"/>
      <c r="J219" s="228">
        <v>100</v>
      </c>
      <c r="K219" s="175"/>
      <c r="L219" s="175"/>
      <c r="M219" s="175"/>
      <c r="N219" s="175"/>
      <c r="O219" s="175"/>
    </row>
    <row r="220" spans="1:15" ht="20.25" customHeight="1" x14ac:dyDescent="0.9">
      <c r="A220" s="228">
        <v>19</v>
      </c>
      <c r="B220" s="228">
        <v>306.8</v>
      </c>
      <c r="C220" s="228" t="s">
        <v>1010</v>
      </c>
      <c r="D220" s="184" t="s">
        <v>1012</v>
      </c>
      <c r="E220" s="228" t="s">
        <v>1011</v>
      </c>
      <c r="F220" s="228" t="s">
        <v>1009</v>
      </c>
      <c r="G220" s="184" t="s">
        <v>1013</v>
      </c>
      <c r="H220" s="228">
        <v>3.5</v>
      </c>
      <c r="I220" s="228">
        <v>100</v>
      </c>
      <c r="J220" s="231"/>
      <c r="K220" s="175"/>
      <c r="L220" s="175"/>
      <c r="M220" s="175"/>
      <c r="N220" s="175"/>
      <c r="O220" s="175"/>
    </row>
    <row r="221" spans="1:15" ht="20.25" customHeight="1" x14ac:dyDescent="0.9">
      <c r="A221" s="228">
        <v>20</v>
      </c>
      <c r="B221" s="228">
        <v>306.98</v>
      </c>
      <c r="C221" s="228" t="s">
        <v>1010</v>
      </c>
      <c r="D221" s="184" t="s">
        <v>1012</v>
      </c>
      <c r="E221" s="228" t="s">
        <v>1011</v>
      </c>
      <c r="F221" s="228" t="s">
        <v>1041</v>
      </c>
      <c r="G221" s="184" t="s">
        <v>1013</v>
      </c>
      <c r="H221" s="228">
        <v>3.5</v>
      </c>
      <c r="I221" s="228">
        <v>100</v>
      </c>
      <c r="J221" s="231"/>
      <c r="K221" s="175"/>
      <c r="L221" s="175"/>
      <c r="M221" s="175"/>
      <c r="N221" s="175"/>
      <c r="O221" s="175"/>
    </row>
    <row r="222" spans="1:15" ht="20.25" customHeight="1" x14ac:dyDescent="0.9">
      <c r="A222" s="228">
        <v>21</v>
      </c>
      <c r="B222" s="228">
        <v>307</v>
      </c>
      <c r="C222" s="228" t="s">
        <v>1010</v>
      </c>
      <c r="D222" s="228" t="s">
        <v>1011</v>
      </c>
      <c r="E222" s="184" t="s">
        <v>1012</v>
      </c>
      <c r="F222" s="228" t="s">
        <v>1009</v>
      </c>
      <c r="G222" s="184" t="s">
        <v>1013</v>
      </c>
      <c r="H222" s="228">
        <v>3.5</v>
      </c>
      <c r="I222" s="231"/>
      <c r="J222" s="228">
        <v>100</v>
      </c>
      <c r="K222" s="175"/>
      <c r="L222" s="175"/>
      <c r="M222" s="175"/>
      <c r="N222" s="175"/>
      <c r="O222" s="175"/>
    </row>
    <row r="223" spans="1:15" ht="20.25" customHeight="1" x14ac:dyDescent="0.9">
      <c r="A223" s="228">
        <v>22</v>
      </c>
      <c r="B223" s="228">
        <v>307.25</v>
      </c>
      <c r="C223" s="228" t="s">
        <v>1010</v>
      </c>
      <c r="D223" s="228" t="s">
        <v>1011</v>
      </c>
      <c r="E223" s="228" t="s">
        <v>1042</v>
      </c>
      <c r="F223" s="228" t="s">
        <v>1009</v>
      </c>
      <c r="G223" s="184" t="s">
        <v>1013</v>
      </c>
      <c r="H223" s="228">
        <v>5</v>
      </c>
      <c r="I223" s="231"/>
      <c r="J223" s="228">
        <v>100</v>
      </c>
      <c r="K223" s="175"/>
      <c r="L223" s="175"/>
      <c r="M223" s="175"/>
      <c r="N223" s="175"/>
      <c r="O223" s="175"/>
    </row>
    <row r="224" spans="1:15" ht="20.25" customHeight="1" x14ac:dyDescent="0.9">
      <c r="A224" s="228">
        <v>23</v>
      </c>
      <c r="B224" s="228">
        <v>309.75</v>
      </c>
      <c r="C224" s="228" t="s">
        <v>1010</v>
      </c>
      <c r="D224" s="228" t="s">
        <v>1011</v>
      </c>
      <c r="E224" s="228" t="s">
        <v>1043</v>
      </c>
      <c r="F224" s="228" t="s">
        <v>999</v>
      </c>
      <c r="G224" s="184" t="s">
        <v>1013</v>
      </c>
      <c r="H224" s="228">
        <v>5</v>
      </c>
      <c r="I224" s="231"/>
      <c r="J224" s="228">
        <v>100</v>
      </c>
      <c r="K224" s="175"/>
      <c r="L224" s="175"/>
      <c r="M224" s="175"/>
      <c r="N224" s="175"/>
      <c r="O224" s="175"/>
    </row>
    <row r="225" spans="1:15" ht="20.25" customHeight="1" x14ac:dyDescent="0.9">
      <c r="A225" s="228">
        <v>24</v>
      </c>
      <c r="B225" s="228">
        <v>312.14999999999998</v>
      </c>
      <c r="C225" s="228" t="s">
        <v>1010</v>
      </c>
      <c r="D225" s="228" t="s">
        <v>1011</v>
      </c>
      <c r="E225" s="184" t="s">
        <v>1044</v>
      </c>
      <c r="F225" s="228" t="s">
        <v>999</v>
      </c>
      <c r="G225" s="184" t="s">
        <v>1013</v>
      </c>
      <c r="H225" s="228">
        <v>3.5</v>
      </c>
      <c r="I225" s="231"/>
      <c r="J225" s="228">
        <v>100</v>
      </c>
      <c r="K225" s="175"/>
      <c r="L225" s="175"/>
      <c r="M225" s="175"/>
      <c r="N225" s="175"/>
      <c r="O225" s="175"/>
    </row>
    <row r="226" spans="1:15" ht="20.25" customHeight="1" x14ac:dyDescent="0.9">
      <c r="A226" s="228">
        <v>25</v>
      </c>
      <c r="B226" s="228">
        <v>312.18</v>
      </c>
      <c r="C226" s="228" t="s">
        <v>1010</v>
      </c>
      <c r="D226" s="184" t="s">
        <v>1012</v>
      </c>
      <c r="E226" s="228" t="s">
        <v>1011</v>
      </c>
      <c r="F226" s="228" t="s">
        <v>1009</v>
      </c>
      <c r="G226" s="184" t="s">
        <v>1013</v>
      </c>
      <c r="H226" s="228">
        <v>3.5</v>
      </c>
      <c r="I226" s="228">
        <v>100</v>
      </c>
      <c r="J226" s="231"/>
      <c r="K226" s="175"/>
      <c r="L226" s="175"/>
      <c r="M226" s="175"/>
      <c r="N226" s="175"/>
      <c r="O226" s="175"/>
    </row>
    <row r="227" spans="1:15" ht="20.25" customHeight="1" x14ac:dyDescent="0.9">
      <c r="A227" s="228">
        <v>26</v>
      </c>
      <c r="B227" s="228">
        <v>312.25</v>
      </c>
      <c r="C227" s="228" t="s">
        <v>1010</v>
      </c>
      <c r="D227" s="184" t="s">
        <v>1012</v>
      </c>
      <c r="E227" s="228" t="s">
        <v>1011</v>
      </c>
      <c r="F227" s="228" t="s">
        <v>1009</v>
      </c>
      <c r="G227" s="184" t="s">
        <v>1013</v>
      </c>
      <c r="H227" s="228">
        <v>3.5</v>
      </c>
      <c r="I227" s="228">
        <v>100</v>
      </c>
      <c r="J227" s="231"/>
      <c r="K227" s="175"/>
      <c r="L227" s="175"/>
      <c r="M227" s="175"/>
      <c r="N227" s="175"/>
      <c r="O227" s="175"/>
    </row>
    <row r="228" spans="1:15" ht="20.25" customHeight="1" x14ac:dyDescent="0.9">
      <c r="A228" s="228">
        <v>27</v>
      </c>
      <c r="B228" s="228">
        <v>313.60000000000002</v>
      </c>
      <c r="C228" s="228" t="s">
        <v>1010</v>
      </c>
      <c r="D228" s="228" t="s">
        <v>1011</v>
      </c>
      <c r="E228" s="228" t="s">
        <v>1045</v>
      </c>
      <c r="F228" s="228" t="s">
        <v>999</v>
      </c>
      <c r="G228" s="184" t="s">
        <v>1013</v>
      </c>
      <c r="H228" s="228">
        <v>5</v>
      </c>
      <c r="I228" s="231"/>
      <c r="J228" s="228">
        <v>100</v>
      </c>
      <c r="K228" s="175"/>
      <c r="L228" s="175"/>
      <c r="M228" s="175"/>
      <c r="N228" s="175"/>
      <c r="O228" s="175"/>
    </row>
    <row r="229" spans="1:15" ht="20.25" customHeight="1" x14ac:dyDescent="0.9">
      <c r="A229" s="228">
        <v>28</v>
      </c>
      <c r="B229" s="228">
        <v>317.35000000000002</v>
      </c>
      <c r="C229" s="228" t="s">
        <v>1010</v>
      </c>
      <c r="D229" s="184" t="s">
        <v>1012</v>
      </c>
      <c r="E229" s="228" t="s">
        <v>1011</v>
      </c>
      <c r="F229" s="228" t="s">
        <v>999</v>
      </c>
      <c r="G229" s="184" t="s">
        <v>1013</v>
      </c>
      <c r="H229" s="228">
        <v>3.5</v>
      </c>
      <c r="I229" s="228">
        <v>100</v>
      </c>
      <c r="J229" s="231"/>
      <c r="K229" s="175"/>
      <c r="L229" s="175"/>
      <c r="M229" s="175"/>
      <c r="N229" s="175"/>
      <c r="O229" s="175"/>
    </row>
    <row r="230" spans="1:15" ht="20.25" customHeight="1" x14ac:dyDescent="0.9">
      <c r="A230" s="228">
        <v>29</v>
      </c>
      <c r="B230" s="228">
        <v>324.3</v>
      </c>
      <c r="C230" s="228" t="s">
        <v>996</v>
      </c>
      <c r="D230" s="184" t="s">
        <v>1012</v>
      </c>
      <c r="E230" s="184" t="s">
        <v>1012</v>
      </c>
      <c r="F230" s="228" t="s">
        <v>999</v>
      </c>
      <c r="G230" s="184" t="s">
        <v>1013</v>
      </c>
      <c r="H230" s="228">
        <v>3.5</v>
      </c>
      <c r="I230" s="228">
        <v>100</v>
      </c>
      <c r="J230" s="228">
        <v>100</v>
      </c>
      <c r="K230" s="175"/>
      <c r="L230" s="175"/>
      <c r="M230" s="175"/>
      <c r="N230" s="175"/>
      <c r="O230" s="175"/>
    </row>
    <row r="231" spans="1:15" ht="20.25" customHeight="1" x14ac:dyDescent="0.9">
      <c r="A231" s="228">
        <v>30</v>
      </c>
      <c r="B231" s="228">
        <v>328.82</v>
      </c>
      <c r="C231" s="228" t="s">
        <v>996</v>
      </c>
      <c r="D231" s="184" t="s">
        <v>1012</v>
      </c>
      <c r="E231" s="184" t="s">
        <v>1012</v>
      </c>
      <c r="F231" s="228" t="s">
        <v>999</v>
      </c>
      <c r="G231" s="184" t="s">
        <v>1013</v>
      </c>
      <c r="H231" s="228">
        <v>3.5</v>
      </c>
      <c r="I231" s="228">
        <v>100</v>
      </c>
      <c r="J231" s="228">
        <v>100</v>
      </c>
      <c r="K231" s="175"/>
      <c r="L231" s="175"/>
      <c r="M231" s="175"/>
      <c r="N231" s="175"/>
      <c r="O231" s="175"/>
    </row>
    <row r="232" spans="1:15" ht="20.25" customHeight="1" x14ac:dyDescent="0.9">
      <c r="A232" s="228">
        <v>31</v>
      </c>
      <c r="B232" s="228">
        <v>337.35</v>
      </c>
      <c r="C232" s="228" t="s">
        <v>1010</v>
      </c>
      <c r="D232" s="184" t="s">
        <v>1012</v>
      </c>
      <c r="E232" s="228" t="s">
        <v>1011</v>
      </c>
      <c r="F232" s="228" t="s">
        <v>1009</v>
      </c>
      <c r="G232" s="184" t="s">
        <v>1013</v>
      </c>
      <c r="H232" s="228">
        <v>3.5</v>
      </c>
      <c r="I232" s="228">
        <v>100</v>
      </c>
      <c r="J232" s="231"/>
      <c r="K232" s="175"/>
      <c r="L232" s="175"/>
      <c r="M232" s="175"/>
      <c r="N232" s="175"/>
      <c r="O232" s="175"/>
    </row>
    <row r="233" spans="1:15" ht="20.25" customHeight="1" x14ac:dyDescent="0.9">
      <c r="A233" s="228">
        <v>32</v>
      </c>
      <c r="B233" s="228">
        <v>337.65</v>
      </c>
      <c r="C233" s="228" t="s">
        <v>1010</v>
      </c>
      <c r="D233" s="228" t="s">
        <v>1011</v>
      </c>
      <c r="E233" s="184" t="s">
        <v>1012</v>
      </c>
      <c r="F233" s="228" t="s">
        <v>1009</v>
      </c>
      <c r="G233" s="184" t="s">
        <v>1013</v>
      </c>
      <c r="H233" s="228">
        <v>3.5</v>
      </c>
      <c r="I233" s="231"/>
      <c r="J233" s="228">
        <v>100</v>
      </c>
      <c r="K233" s="175"/>
      <c r="L233" s="175"/>
      <c r="M233" s="175"/>
      <c r="N233" s="175"/>
      <c r="O233" s="175"/>
    </row>
    <row r="234" spans="1:15" ht="20.25" customHeight="1" x14ac:dyDescent="0.9">
      <c r="A234" s="228">
        <v>33</v>
      </c>
      <c r="B234" s="228">
        <v>341.48</v>
      </c>
      <c r="C234" s="228" t="s">
        <v>996</v>
      </c>
      <c r="D234" s="184" t="s">
        <v>1012</v>
      </c>
      <c r="E234" s="184" t="s">
        <v>1012</v>
      </c>
      <c r="F234" s="228" t="s">
        <v>1009</v>
      </c>
      <c r="G234" s="184" t="s">
        <v>1013</v>
      </c>
      <c r="H234" s="228">
        <v>3.5</v>
      </c>
      <c r="I234" s="228">
        <v>100</v>
      </c>
      <c r="J234" s="228">
        <v>100</v>
      </c>
      <c r="K234" s="175"/>
      <c r="L234" s="175"/>
      <c r="M234" s="175"/>
      <c r="N234" s="175"/>
      <c r="O234" s="175"/>
    </row>
    <row r="235" spans="1:15" ht="20.25" customHeight="1" x14ac:dyDescent="0.9">
      <c r="A235" s="228">
        <v>34</v>
      </c>
      <c r="B235" s="228">
        <v>346.9</v>
      </c>
      <c r="C235" s="228" t="s">
        <v>1010</v>
      </c>
      <c r="D235" s="184" t="s">
        <v>1012</v>
      </c>
      <c r="E235" s="228" t="s">
        <v>1011</v>
      </c>
      <c r="F235" s="228" t="s">
        <v>1009</v>
      </c>
      <c r="G235" s="184" t="s">
        <v>1013</v>
      </c>
      <c r="H235" s="228">
        <v>3.5</v>
      </c>
      <c r="I235" s="228">
        <v>100</v>
      </c>
      <c r="J235" s="231"/>
      <c r="K235" s="175"/>
      <c r="L235" s="175"/>
      <c r="M235" s="175"/>
      <c r="N235" s="175"/>
      <c r="O235" s="175"/>
    </row>
    <row r="236" spans="1:15" ht="20.25" customHeight="1" x14ac:dyDescent="0.9">
      <c r="A236" s="228">
        <v>35</v>
      </c>
      <c r="B236" s="228">
        <v>347.4</v>
      </c>
      <c r="C236" s="228" t="s">
        <v>1010</v>
      </c>
      <c r="D236" s="228" t="s">
        <v>1011</v>
      </c>
      <c r="E236" s="184" t="s">
        <v>1012</v>
      </c>
      <c r="F236" s="228" t="s">
        <v>999</v>
      </c>
      <c r="G236" s="184" t="s">
        <v>1013</v>
      </c>
      <c r="H236" s="228">
        <v>3.5</v>
      </c>
      <c r="I236" s="231"/>
      <c r="J236" s="228">
        <v>100</v>
      </c>
      <c r="K236" s="175"/>
      <c r="L236" s="175"/>
      <c r="M236" s="175"/>
      <c r="N236" s="175"/>
      <c r="O236" s="175"/>
    </row>
    <row r="237" spans="1:15" ht="20.25" customHeight="1" x14ac:dyDescent="0.9">
      <c r="A237" s="228">
        <v>36</v>
      </c>
      <c r="B237" s="228">
        <v>347.6</v>
      </c>
      <c r="C237" s="228" t="s">
        <v>1010</v>
      </c>
      <c r="D237" s="228" t="s">
        <v>1046</v>
      </c>
      <c r="E237" s="228" t="s">
        <v>1011</v>
      </c>
      <c r="F237" s="228" t="s">
        <v>999</v>
      </c>
      <c r="G237" s="184" t="s">
        <v>1013</v>
      </c>
      <c r="H237" s="228">
        <v>7</v>
      </c>
      <c r="I237" s="228">
        <v>100</v>
      </c>
      <c r="J237" s="231"/>
      <c r="K237" s="175"/>
      <c r="L237" s="175"/>
      <c r="M237" s="175"/>
      <c r="N237" s="175"/>
      <c r="O237" s="175"/>
    </row>
    <row r="238" spans="1:15" ht="20.25" customHeight="1" x14ac:dyDescent="0.9">
      <c r="A238" s="228">
        <v>37</v>
      </c>
      <c r="B238" s="228">
        <v>347.7</v>
      </c>
      <c r="C238" s="228" t="s">
        <v>1010</v>
      </c>
      <c r="D238" s="228" t="s">
        <v>1011</v>
      </c>
      <c r="E238" s="184" t="s">
        <v>1012</v>
      </c>
      <c r="F238" s="228" t="s">
        <v>1009</v>
      </c>
      <c r="G238" s="184" t="s">
        <v>1013</v>
      </c>
      <c r="H238" s="228">
        <v>3.5</v>
      </c>
      <c r="I238" s="231"/>
      <c r="J238" s="228">
        <v>100</v>
      </c>
      <c r="K238" s="175"/>
      <c r="L238" s="175"/>
      <c r="M238" s="175"/>
      <c r="N238" s="175"/>
      <c r="O238" s="175"/>
    </row>
    <row r="239" spans="1:15" ht="20.25" customHeight="1" x14ac:dyDescent="0.9">
      <c r="A239" s="228">
        <v>38</v>
      </c>
      <c r="B239" s="228">
        <v>348.42</v>
      </c>
      <c r="C239" s="228" t="s">
        <v>1010</v>
      </c>
      <c r="D239" s="184" t="s">
        <v>1012</v>
      </c>
      <c r="E239" s="228" t="s">
        <v>1011</v>
      </c>
      <c r="F239" s="228" t="s">
        <v>1009</v>
      </c>
      <c r="G239" s="184" t="s">
        <v>1013</v>
      </c>
      <c r="H239" s="228">
        <v>3.5</v>
      </c>
      <c r="I239" s="228">
        <v>100</v>
      </c>
      <c r="J239" s="231"/>
      <c r="K239" s="175"/>
      <c r="L239" s="175"/>
      <c r="M239" s="175"/>
      <c r="N239" s="175"/>
      <c r="O239" s="175"/>
    </row>
    <row r="240" spans="1:15" ht="20.25" customHeight="1" x14ac:dyDescent="0.9">
      <c r="A240" s="228">
        <v>39</v>
      </c>
      <c r="B240" s="228">
        <v>348.48</v>
      </c>
      <c r="C240" s="228" t="s">
        <v>1010</v>
      </c>
      <c r="D240" s="228" t="s">
        <v>1011</v>
      </c>
      <c r="E240" s="184" t="s">
        <v>1012</v>
      </c>
      <c r="F240" s="228" t="s">
        <v>1009</v>
      </c>
      <c r="G240" s="184" t="s">
        <v>1013</v>
      </c>
      <c r="H240" s="228">
        <v>3.5</v>
      </c>
      <c r="I240" s="231"/>
      <c r="J240" s="228">
        <v>100</v>
      </c>
      <c r="K240" s="175"/>
      <c r="L240" s="175"/>
      <c r="M240" s="175"/>
      <c r="N240" s="175"/>
      <c r="O240" s="175"/>
    </row>
    <row r="241" spans="1:15" ht="20.25" customHeight="1" x14ac:dyDescent="0.9">
      <c r="A241" s="228">
        <v>40</v>
      </c>
      <c r="B241" s="228">
        <v>350.6</v>
      </c>
      <c r="C241" s="228" t="s">
        <v>1010</v>
      </c>
      <c r="D241" s="184" t="s">
        <v>1012</v>
      </c>
      <c r="E241" s="228" t="s">
        <v>1011</v>
      </c>
      <c r="F241" s="228" t="s">
        <v>999</v>
      </c>
      <c r="G241" s="184" t="s">
        <v>1013</v>
      </c>
      <c r="H241" s="228">
        <v>3.5</v>
      </c>
      <c r="I241" s="228">
        <v>100</v>
      </c>
      <c r="J241" s="231"/>
      <c r="K241" s="175"/>
      <c r="L241" s="175"/>
      <c r="M241" s="175"/>
      <c r="N241" s="175"/>
      <c r="O241" s="175"/>
    </row>
    <row r="242" spans="1:15" ht="20.25" customHeight="1" x14ac:dyDescent="0.9">
      <c r="A242" s="228">
        <v>41</v>
      </c>
      <c r="B242" s="228">
        <v>356.2</v>
      </c>
      <c r="C242" s="228" t="s">
        <v>996</v>
      </c>
      <c r="D242" s="184" t="s">
        <v>1012</v>
      </c>
      <c r="E242" s="184" t="s">
        <v>1012</v>
      </c>
      <c r="F242" s="228" t="s">
        <v>999</v>
      </c>
      <c r="G242" s="184" t="s">
        <v>1013</v>
      </c>
      <c r="H242" s="228">
        <v>3.5</v>
      </c>
      <c r="I242" s="228">
        <v>100</v>
      </c>
      <c r="J242" s="228">
        <v>100</v>
      </c>
      <c r="K242" s="175"/>
      <c r="L242" s="175"/>
      <c r="M242" s="175"/>
      <c r="N242" s="175"/>
      <c r="O242" s="175"/>
    </row>
    <row r="243" spans="1:15" ht="20.25" customHeight="1" x14ac:dyDescent="0.9">
      <c r="A243" s="228">
        <v>42</v>
      </c>
      <c r="B243" s="228">
        <v>356.4</v>
      </c>
      <c r="C243" s="228" t="s">
        <v>1010</v>
      </c>
      <c r="D243" s="228" t="s">
        <v>1011</v>
      </c>
      <c r="E243" s="233" t="s">
        <v>1047</v>
      </c>
      <c r="F243" s="228" t="s">
        <v>1009</v>
      </c>
      <c r="G243" s="233" t="s">
        <v>1013</v>
      </c>
      <c r="H243" s="228">
        <v>5</v>
      </c>
      <c r="I243" s="234"/>
      <c r="J243" s="228">
        <v>100</v>
      </c>
      <c r="K243" s="175"/>
      <c r="L243" s="175"/>
      <c r="M243" s="175"/>
      <c r="N243" s="175"/>
      <c r="O243" s="175"/>
    </row>
    <row r="244" spans="1:15" ht="20.25" customHeight="1" x14ac:dyDescent="0.9">
      <c r="A244" s="228">
        <v>43</v>
      </c>
      <c r="B244" s="228">
        <v>360.2</v>
      </c>
      <c r="C244" s="228" t="s">
        <v>1010</v>
      </c>
      <c r="D244" s="228" t="s">
        <v>1011</v>
      </c>
      <c r="E244" s="233" t="s">
        <v>1047</v>
      </c>
      <c r="F244" s="228" t="s">
        <v>999</v>
      </c>
      <c r="G244" s="233" t="s">
        <v>1013</v>
      </c>
      <c r="H244" s="228">
        <v>3.5</v>
      </c>
      <c r="I244" s="234"/>
      <c r="J244" s="228">
        <v>100</v>
      </c>
      <c r="K244" s="175"/>
      <c r="L244" s="175"/>
      <c r="M244" s="175"/>
      <c r="N244" s="175"/>
      <c r="O244" s="175"/>
    </row>
    <row r="245" spans="1:15" ht="20.25" customHeight="1" x14ac:dyDescent="0.9">
      <c r="A245" s="228">
        <v>44</v>
      </c>
      <c r="B245" s="228">
        <v>360.5</v>
      </c>
      <c r="C245" s="228" t="s">
        <v>1010</v>
      </c>
      <c r="D245" s="228" t="s">
        <v>1011</v>
      </c>
      <c r="E245" s="233" t="s">
        <v>1047</v>
      </c>
      <c r="F245" s="228" t="s">
        <v>999</v>
      </c>
      <c r="G245" s="233" t="s">
        <v>1013</v>
      </c>
      <c r="H245" s="228">
        <v>3.5</v>
      </c>
      <c r="I245" s="234"/>
      <c r="J245" s="228">
        <v>100</v>
      </c>
      <c r="K245" s="175"/>
      <c r="L245" s="175"/>
      <c r="M245" s="175"/>
      <c r="N245" s="175"/>
      <c r="O245" s="175"/>
    </row>
    <row r="246" spans="1:15" ht="20.25" customHeight="1" x14ac:dyDescent="0.9">
      <c r="A246" s="228">
        <v>45</v>
      </c>
      <c r="B246" s="228">
        <v>360.92</v>
      </c>
      <c r="C246" s="228" t="s">
        <v>1010</v>
      </c>
      <c r="D246" s="184" t="s">
        <v>1012</v>
      </c>
      <c r="E246" s="228" t="s">
        <v>1011</v>
      </c>
      <c r="F246" s="228" t="s">
        <v>1009</v>
      </c>
      <c r="G246" s="184" t="s">
        <v>1013</v>
      </c>
      <c r="H246" s="228">
        <v>3.5</v>
      </c>
      <c r="I246" s="228">
        <v>100</v>
      </c>
      <c r="J246" s="231"/>
      <c r="K246" s="175"/>
      <c r="L246" s="175"/>
      <c r="M246" s="175"/>
      <c r="N246" s="175"/>
      <c r="O246" s="175"/>
    </row>
    <row r="247" spans="1:15" ht="20.25" customHeight="1" x14ac:dyDescent="0.9">
      <c r="A247" s="228">
        <v>46</v>
      </c>
      <c r="B247" s="228">
        <v>361.1</v>
      </c>
      <c r="C247" s="228" t="s">
        <v>1014</v>
      </c>
      <c r="D247" s="228" t="s">
        <v>1011</v>
      </c>
      <c r="E247" s="184" t="s">
        <v>1012</v>
      </c>
      <c r="F247" s="228" t="s">
        <v>999</v>
      </c>
      <c r="G247" s="184" t="s">
        <v>1013</v>
      </c>
      <c r="H247" s="228">
        <v>3.5</v>
      </c>
      <c r="I247" s="231"/>
      <c r="J247" s="228">
        <v>100</v>
      </c>
      <c r="K247" s="175"/>
      <c r="L247" s="175"/>
      <c r="M247" s="175"/>
      <c r="N247" s="175"/>
      <c r="O247" s="175"/>
    </row>
    <row r="248" spans="1:15" ht="20.25" customHeight="1" x14ac:dyDescent="0.9">
      <c r="A248" s="228">
        <v>47</v>
      </c>
      <c r="B248" s="228">
        <v>362</v>
      </c>
      <c r="C248" s="228" t="s">
        <v>1010</v>
      </c>
      <c r="D248" s="228" t="s">
        <v>1011</v>
      </c>
      <c r="E248" s="184" t="s">
        <v>1012</v>
      </c>
      <c r="F248" s="228" t="s">
        <v>1009</v>
      </c>
      <c r="G248" s="184" t="s">
        <v>1013</v>
      </c>
      <c r="H248" s="228">
        <v>3.5</v>
      </c>
      <c r="I248" s="231"/>
      <c r="J248" s="228">
        <v>100</v>
      </c>
      <c r="K248" s="175"/>
      <c r="L248" s="175"/>
      <c r="M248" s="175"/>
      <c r="N248" s="175"/>
      <c r="O248" s="175"/>
    </row>
    <row r="249" spans="1:15" ht="20.25" customHeight="1" x14ac:dyDescent="0.9">
      <c r="A249" s="228">
        <v>48</v>
      </c>
      <c r="B249" s="228">
        <v>362.07</v>
      </c>
      <c r="C249" s="228" t="s">
        <v>1010</v>
      </c>
      <c r="D249" s="184" t="s">
        <v>1012</v>
      </c>
      <c r="E249" s="228" t="s">
        <v>1011</v>
      </c>
      <c r="F249" s="228" t="s">
        <v>1009</v>
      </c>
      <c r="G249" s="184" t="s">
        <v>1013</v>
      </c>
      <c r="H249" s="228">
        <v>3.5</v>
      </c>
      <c r="I249" s="228">
        <v>100</v>
      </c>
      <c r="J249" s="231"/>
      <c r="K249" s="175"/>
      <c r="L249" s="175"/>
      <c r="M249" s="175"/>
      <c r="N249" s="175"/>
      <c r="O249" s="175"/>
    </row>
    <row r="250" spans="1:15" ht="20.25" customHeight="1" x14ac:dyDescent="0.9">
      <c r="A250" s="228">
        <v>49</v>
      </c>
      <c r="B250" s="228">
        <v>366.8</v>
      </c>
      <c r="C250" s="228" t="s">
        <v>1010</v>
      </c>
      <c r="D250" s="228" t="s">
        <v>1011</v>
      </c>
      <c r="E250" s="184" t="s">
        <v>1032</v>
      </c>
      <c r="F250" s="228" t="s">
        <v>1009</v>
      </c>
      <c r="G250" s="184" t="s">
        <v>1013</v>
      </c>
      <c r="H250" s="228">
        <v>3.5</v>
      </c>
      <c r="I250" s="231"/>
      <c r="J250" s="228">
        <v>100</v>
      </c>
      <c r="K250" s="175"/>
      <c r="L250" s="175"/>
      <c r="M250" s="175"/>
      <c r="N250" s="175"/>
      <c r="O250" s="175"/>
    </row>
    <row r="251" spans="1:15" ht="20.25" customHeight="1" x14ac:dyDescent="0.9">
      <c r="A251" s="228">
        <v>50</v>
      </c>
      <c r="B251" s="228">
        <v>373.85</v>
      </c>
      <c r="C251" s="228" t="s">
        <v>1010</v>
      </c>
      <c r="D251" s="184" t="s">
        <v>1012</v>
      </c>
      <c r="E251" s="228" t="s">
        <v>1011</v>
      </c>
      <c r="F251" s="228" t="s">
        <v>1009</v>
      </c>
      <c r="G251" s="184" t="s">
        <v>1013</v>
      </c>
      <c r="H251" s="228">
        <v>3.5</v>
      </c>
      <c r="I251" s="228">
        <v>100</v>
      </c>
      <c r="J251" s="231"/>
      <c r="K251" s="175"/>
      <c r="L251" s="175"/>
      <c r="M251" s="175"/>
      <c r="N251" s="175"/>
      <c r="O251" s="175"/>
    </row>
    <row r="252" spans="1:15" ht="20.25" customHeight="1" x14ac:dyDescent="0.9">
      <c r="A252" s="228">
        <v>51</v>
      </c>
      <c r="B252" s="228">
        <v>374.15</v>
      </c>
      <c r="C252" s="228" t="s">
        <v>1010</v>
      </c>
      <c r="D252" s="228" t="s">
        <v>1011</v>
      </c>
      <c r="E252" s="184" t="s">
        <v>1048</v>
      </c>
      <c r="F252" s="228" t="s">
        <v>999</v>
      </c>
      <c r="G252" s="184" t="s">
        <v>1013</v>
      </c>
      <c r="H252" s="228">
        <v>5</v>
      </c>
      <c r="I252" s="231"/>
      <c r="J252" s="228">
        <v>100</v>
      </c>
      <c r="K252" s="175"/>
      <c r="L252" s="175"/>
      <c r="M252" s="175"/>
      <c r="N252" s="175"/>
      <c r="O252" s="175"/>
    </row>
    <row r="253" spans="1:15" ht="20.25" customHeight="1" x14ac:dyDescent="0.9">
      <c r="A253" s="228">
        <v>52</v>
      </c>
      <c r="B253" s="228">
        <v>377.71</v>
      </c>
      <c r="C253" s="228" t="s">
        <v>1010</v>
      </c>
      <c r="D253" s="184" t="s">
        <v>1012</v>
      </c>
      <c r="E253" s="228" t="s">
        <v>1011</v>
      </c>
      <c r="F253" s="228" t="s">
        <v>1009</v>
      </c>
      <c r="G253" s="184" t="s">
        <v>1013</v>
      </c>
      <c r="H253" s="228">
        <v>3.5</v>
      </c>
      <c r="I253" s="228">
        <v>100</v>
      </c>
      <c r="J253" s="231"/>
      <c r="K253" s="175"/>
      <c r="L253" s="175"/>
      <c r="M253" s="175"/>
      <c r="N253" s="175"/>
      <c r="O253" s="175"/>
    </row>
    <row r="254" spans="1:15" ht="20.25" customHeight="1" x14ac:dyDescent="0.9">
      <c r="A254" s="228">
        <v>53</v>
      </c>
      <c r="B254" s="228">
        <v>379.98</v>
      </c>
      <c r="C254" s="228" t="s">
        <v>1010</v>
      </c>
      <c r="D254" s="184" t="s">
        <v>1012</v>
      </c>
      <c r="E254" s="228" t="s">
        <v>1011</v>
      </c>
      <c r="F254" s="228" t="s">
        <v>999</v>
      </c>
      <c r="G254" s="184" t="s">
        <v>1013</v>
      </c>
      <c r="H254" s="228">
        <v>3.5</v>
      </c>
      <c r="I254" s="228">
        <v>100</v>
      </c>
      <c r="J254" s="231"/>
      <c r="K254" s="175"/>
      <c r="L254" s="175"/>
      <c r="M254" s="175"/>
      <c r="N254" s="175"/>
      <c r="O254" s="175"/>
    </row>
    <row r="255" spans="1:15" ht="20.25" customHeight="1" x14ac:dyDescent="0.9">
      <c r="A255" s="228">
        <v>54</v>
      </c>
      <c r="B255" s="228">
        <v>380</v>
      </c>
      <c r="C255" s="228" t="s">
        <v>1010</v>
      </c>
      <c r="D255" s="228" t="s">
        <v>1011</v>
      </c>
      <c r="E255" s="184" t="s">
        <v>1048</v>
      </c>
      <c r="F255" s="228" t="s">
        <v>999</v>
      </c>
      <c r="G255" s="184" t="s">
        <v>1013</v>
      </c>
      <c r="H255" s="228">
        <v>3.5</v>
      </c>
      <c r="I255" s="231"/>
      <c r="J255" s="228">
        <v>100</v>
      </c>
      <c r="K255" s="175"/>
      <c r="L255" s="175"/>
      <c r="M255" s="175"/>
      <c r="N255" s="175"/>
      <c r="O255" s="175"/>
    </row>
    <row r="256" spans="1:15" ht="20.25" customHeight="1" x14ac:dyDescent="0.9">
      <c r="A256" s="228">
        <v>55</v>
      </c>
      <c r="B256" s="228">
        <v>380.11</v>
      </c>
      <c r="C256" s="228" t="s">
        <v>1010</v>
      </c>
      <c r="D256" s="228" t="s">
        <v>1011</v>
      </c>
      <c r="E256" s="184" t="s">
        <v>1012</v>
      </c>
      <c r="F256" s="228" t="s">
        <v>1009</v>
      </c>
      <c r="G256" s="184" t="s">
        <v>1013</v>
      </c>
      <c r="H256" s="228">
        <v>3.5</v>
      </c>
      <c r="I256" s="231"/>
      <c r="J256" s="228">
        <v>100</v>
      </c>
      <c r="K256" s="175"/>
      <c r="L256" s="175"/>
      <c r="M256" s="175"/>
      <c r="N256" s="175"/>
      <c r="O256" s="175"/>
    </row>
    <row r="257" spans="1:15" ht="20.25" customHeight="1" x14ac:dyDescent="0.9">
      <c r="A257" s="228">
        <v>56</v>
      </c>
      <c r="B257" s="228">
        <v>385.97</v>
      </c>
      <c r="C257" s="228" t="s">
        <v>1010</v>
      </c>
      <c r="D257" s="184" t="s">
        <v>1012</v>
      </c>
      <c r="E257" s="231"/>
      <c r="F257" s="228" t="s">
        <v>999</v>
      </c>
      <c r="G257" s="184" t="s">
        <v>1013</v>
      </c>
      <c r="H257" s="228">
        <v>3.5</v>
      </c>
      <c r="I257" s="228">
        <v>100</v>
      </c>
      <c r="J257" s="228">
        <v>100</v>
      </c>
      <c r="K257" s="175"/>
      <c r="L257" s="175"/>
      <c r="M257" s="175"/>
      <c r="N257" s="175"/>
      <c r="O257" s="175"/>
    </row>
    <row r="258" spans="1:15" ht="20.25" customHeight="1" x14ac:dyDescent="0.9">
      <c r="A258" s="228">
        <v>57</v>
      </c>
      <c r="B258" s="228">
        <v>386.1</v>
      </c>
      <c r="C258" s="228" t="s">
        <v>1010</v>
      </c>
      <c r="D258" s="228" t="s">
        <v>1011</v>
      </c>
      <c r="E258" s="184" t="s">
        <v>1012</v>
      </c>
      <c r="F258" s="228" t="s">
        <v>1009</v>
      </c>
      <c r="G258" s="184" t="s">
        <v>1013</v>
      </c>
      <c r="H258" s="228">
        <v>3.5</v>
      </c>
      <c r="I258" s="231"/>
      <c r="J258" s="228">
        <v>100</v>
      </c>
      <c r="K258" s="175"/>
      <c r="L258" s="175"/>
      <c r="M258" s="175"/>
      <c r="N258" s="175"/>
      <c r="O258" s="175"/>
    </row>
    <row r="259" spans="1:15" ht="20.25" customHeight="1" x14ac:dyDescent="0.9">
      <c r="A259" s="228">
        <v>58</v>
      </c>
      <c r="B259" s="228">
        <v>386.3</v>
      </c>
      <c r="C259" s="228" t="s">
        <v>1010</v>
      </c>
      <c r="D259" s="228" t="s">
        <v>1011</v>
      </c>
      <c r="E259" s="184" t="s">
        <v>1012</v>
      </c>
      <c r="F259" s="228" t="s">
        <v>1009</v>
      </c>
      <c r="G259" s="184" t="s">
        <v>1013</v>
      </c>
      <c r="H259" s="228">
        <v>3.5</v>
      </c>
      <c r="I259" s="231"/>
      <c r="J259" s="228">
        <v>100</v>
      </c>
      <c r="K259" s="175"/>
      <c r="L259" s="175"/>
      <c r="M259" s="175"/>
      <c r="N259" s="175"/>
      <c r="O259" s="175"/>
    </row>
    <row r="260" spans="1:15" ht="20.25" customHeight="1" x14ac:dyDescent="0.9">
      <c r="A260" s="228">
        <v>59</v>
      </c>
      <c r="B260" s="228">
        <v>386.4</v>
      </c>
      <c r="C260" s="228" t="s">
        <v>1010</v>
      </c>
      <c r="D260" s="184" t="s">
        <v>1012</v>
      </c>
      <c r="E260" s="228" t="s">
        <v>1011</v>
      </c>
      <c r="F260" s="228" t="s">
        <v>1009</v>
      </c>
      <c r="G260" s="184" t="s">
        <v>1013</v>
      </c>
      <c r="H260" s="228">
        <v>3.5</v>
      </c>
      <c r="I260" s="228">
        <v>100</v>
      </c>
      <c r="J260" s="231"/>
      <c r="K260" s="175"/>
      <c r="L260" s="175"/>
      <c r="M260" s="175"/>
      <c r="N260" s="175"/>
      <c r="O260" s="175"/>
    </row>
    <row r="261" spans="1:15" ht="20.25" customHeight="1" x14ac:dyDescent="0.9">
      <c r="A261" s="228">
        <v>60</v>
      </c>
      <c r="B261" s="228">
        <v>397.2</v>
      </c>
      <c r="C261" s="228" t="s">
        <v>996</v>
      </c>
      <c r="D261" s="228" t="s">
        <v>1036</v>
      </c>
      <c r="E261" s="184" t="s">
        <v>1012</v>
      </c>
      <c r="F261" s="228" t="s">
        <v>1009</v>
      </c>
      <c r="G261" s="184" t="s">
        <v>1013</v>
      </c>
      <c r="H261" s="228">
        <v>7</v>
      </c>
      <c r="I261" s="228">
        <v>100</v>
      </c>
      <c r="J261" s="228">
        <v>100</v>
      </c>
      <c r="K261" s="175"/>
      <c r="L261" s="175"/>
      <c r="M261" s="175"/>
      <c r="N261" s="175"/>
      <c r="O261" s="175"/>
    </row>
    <row r="262" spans="1:15" ht="20.25" customHeight="1" x14ac:dyDescent="0.9">
      <c r="A262" s="228">
        <v>61</v>
      </c>
      <c r="B262" s="228">
        <v>397.5</v>
      </c>
      <c r="C262" s="228" t="s">
        <v>1010</v>
      </c>
      <c r="D262" s="228" t="s">
        <v>1011</v>
      </c>
      <c r="E262" s="184" t="s">
        <v>1012</v>
      </c>
      <c r="F262" s="228" t="s">
        <v>1009</v>
      </c>
      <c r="G262" s="184" t="s">
        <v>1013</v>
      </c>
      <c r="H262" s="228">
        <v>3.5</v>
      </c>
      <c r="I262" s="231"/>
      <c r="J262" s="228">
        <v>100</v>
      </c>
      <c r="K262" s="175"/>
      <c r="L262" s="175"/>
      <c r="M262" s="175"/>
      <c r="N262" s="175"/>
      <c r="O262" s="175"/>
    </row>
    <row r="263" spans="1:15" ht="20.25" customHeight="1" x14ac:dyDescent="0.9">
      <c r="A263" s="228">
        <v>62</v>
      </c>
      <c r="B263" s="228">
        <v>397.6</v>
      </c>
      <c r="C263" s="228" t="s">
        <v>1010</v>
      </c>
      <c r="D263" s="184" t="s">
        <v>1012</v>
      </c>
      <c r="E263" s="228" t="s">
        <v>1011</v>
      </c>
      <c r="F263" s="228" t="s">
        <v>999</v>
      </c>
      <c r="G263" s="184" t="s">
        <v>1013</v>
      </c>
      <c r="H263" s="228">
        <v>3.5</v>
      </c>
      <c r="I263" s="228">
        <v>100</v>
      </c>
      <c r="J263" s="231"/>
      <c r="K263" s="175"/>
      <c r="L263" s="175"/>
      <c r="M263" s="175"/>
      <c r="N263" s="175"/>
      <c r="O263" s="175"/>
    </row>
    <row r="264" spans="1:15" ht="20.25" customHeight="1" x14ac:dyDescent="0.9">
      <c r="A264" s="228">
        <v>63</v>
      </c>
      <c r="B264" s="228">
        <v>397.98</v>
      </c>
      <c r="C264" s="228" t="s">
        <v>996</v>
      </c>
      <c r="D264" s="228" t="s">
        <v>1036</v>
      </c>
      <c r="E264" s="228" t="s">
        <v>1036</v>
      </c>
      <c r="F264" s="228" t="s">
        <v>999</v>
      </c>
      <c r="G264" s="184" t="s">
        <v>1013</v>
      </c>
      <c r="H264" s="228">
        <v>7</v>
      </c>
      <c r="I264" s="228">
        <v>100</v>
      </c>
      <c r="J264" s="228">
        <v>100</v>
      </c>
      <c r="K264" s="175"/>
      <c r="L264" s="175"/>
      <c r="M264" s="175"/>
      <c r="N264" s="175"/>
      <c r="O264" s="175"/>
    </row>
    <row r="265" spans="1:15" ht="20.25" customHeight="1" x14ac:dyDescent="0.9">
      <c r="A265" s="228">
        <v>64</v>
      </c>
      <c r="B265" s="228">
        <v>398.3</v>
      </c>
      <c r="C265" s="228" t="s">
        <v>1010</v>
      </c>
      <c r="D265" s="228" t="s">
        <v>1011</v>
      </c>
      <c r="E265" s="184" t="s">
        <v>1012</v>
      </c>
      <c r="F265" s="228" t="s">
        <v>1009</v>
      </c>
      <c r="G265" s="184" t="s">
        <v>1013</v>
      </c>
      <c r="H265" s="228">
        <v>3.5</v>
      </c>
      <c r="I265" s="231"/>
      <c r="J265" s="228">
        <v>100</v>
      </c>
      <c r="K265" s="175"/>
      <c r="L265" s="175"/>
      <c r="M265" s="175"/>
      <c r="N265" s="175"/>
      <c r="O265" s="175"/>
    </row>
    <row r="266" spans="1:15" ht="20.25" customHeight="1" x14ac:dyDescent="0.9">
      <c r="A266" s="228">
        <v>65</v>
      </c>
      <c r="B266" s="228">
        <v>398.4</v>
      </c>
      <c r="C266" s="228" t="s">
        <v>1010</v>
      </c>
      <c r="D266" s="184" t="s">
        <v>1012</v>
      </c>
      <c r="E266" s="228" t="s">
        <v>1011</v>
      </c>
      <c r="F266" s="228" t="s">
        <v>1009</v>
      </c>
      <c r="G266" s="184" t="s">
        <v>1013</v>
      </c>
      <c r="H266" s="228">
        <v>3.5</v>
      </c>
      <c r="I266" s="228">
        <v>100</v>
      </c>
      <c r="J266" s="231"/>
      <c r="K266" s="175"/>
      <c r="L266" s="175"/>
      <c r="M266" s="175"/>
      <c r="N266" s="175"/>
      <c r="O266" s="175"/>
    </row>
    <row r="267" spans="1:15" ht="20.25" customHeight="1" x14ac:dyDescent="0.9">
      <c r="A267" s="228">
        <v>66</v>
      </c>
      <c r="B267" s="228">
        <v>398.6</v>
      </c>
      <c r="C267" s="228" t="s">
        <v>996</v>
      </c>
      <c r="D267" s="184" t="s">
        <v>1012</v>
      </c>
      <c r="E267" s="184" t="s">
        <v>1012</v>
      </c>
      <c r="F267" s="228" t="s">
        <v>1009</v>
      </c>
      <c r="G267" s="184" t="s">
        <v>1013</v>
      </c>
      <c r="H267" s="228">
        <v>3.5</v>
      </c>
      <c r="I267" s="228">
        <v>100</v>
      </c>
      <c r="J267" s="228">
        <v>100</v>
      </c>
      <c r="K267" s="175"/>
      <c r="L267" s="175"/>
      <c r="M267" s="175"/>
      <c r="N267" s="175"/>
      <c r="O267" s="175"/>
    </row>
    <row r="268" spans="1:15" ht="20.25" customHeight="1" x14ac:dyDescent="0.9">
      <c r="A268" s="228">
        <v>67</v>
      </c>
      <c r="B268" s="228">
        <v>399.6</v>
      </c>
      <c r="C268" s="228" t="s">
        <v>1010</v>
      </c>
      <c r="D268" s="228" t="s">
        <v>1011</v>
      </c>
      <c r="E268" s="184" t="s">
        <v>1012</v>
      </c>
      <c r="F268" s="228" t="s">
        <v>1009</v>
      </c>
      <c r="G268" s="184" t="s">
        <v>1013</v>
      </c>
      <c r="H268" s="228">
        <v>3.5</v>
      </c>
      <c r="I268" s="231"/>
      <c r="J268" s="228">
        <v>100</v>
      </c>
      <c r="K268" s="175"/>
      <c r="L268" s="175"/>
      <c r="M268" s="175"/>
      <c r="N268" s="175"/>
      <c r="O268" s="175"/>
    </row>
    <row r="269" spans="1:15" ht="20.25" customHeight="1" x14ac:dyDescent="0.9">
      <c r="A269" s="228">
        <v>68</v>
      </c>
      <c r="B269" s="228">
        <v>399.8</v>
      </c>
      <c r="C269" s="228" t="s">
        <v>1010</v>
      </c>
      <c r="D269" s="184" t="s">
        <v>1012</v>
      </c>
      <c r="E269" s="228" t="s">
        <v>1011</v>
      </c>
      <c r="F269" s="228" t="s">
        <v>1009</v>
      </c>
      <c r="G269" s="184" t="s">
        <v>1013</v>
      </c>
      <c r="H269" s="228">
        <v>3.5</v>
      </c>
      <c r="I269" s="228">
        <v>100</v>
      </c>
      <c r="J269" s="231"/>
      <c r="K269" s="175"/>
      <c r="L269" s="175"/>
      <c r="M269" s="175"/>
      <c r="N269" s="175"/>
      <c r="O269" s="175"/>
    </row>
    <row r="270" spans="1:15" ht="20.25" customHeight="1" x14ac:dyDescent="0.9">
      <c r="A270" s="228">
        <v>69</v>
      </c>
      <c r="B270" s="228">
        <v>399.95</v>
      </c>
      <c r="C270" s="228" t="s">
        <v>1010</v>
      </c>
      <c r="D270" s="228" t="s">
        <v>1011</v>
      </c>
      <c r="E270" s="184" t="s">
        <v>1012</v>
      </c>
      <c r="F270" s="228" t="s">
        <v>1009</v>
      </c>
      <c r="G270" s="184" t="s">
        <v>1013</v>
      </c>
      <c r="H270" s="228">
        <v>3.5</v>
      </c>
      <c r="I270" s="231"/>
      <c r="J270" s="228">
        <v>100</v>
      </c>
      <c r="K270" s="175"/>
      <c r="L270" s="175"/>
      <c r="M270" s="175"/>
      <c r="N270" s="175"/>
      <c r="O270" s="175"/>
    </row>
    <row r="271" spans="1:15" ht="20.25" customHeight="1" x14ac:dyDescent="0.9">
      <c r="A271" s="228">
        <v>70</v>
      </c>
      <c r="B271" s="228">
        <v>405.45</v>
      </c>
      <c r="C271" s="228" t="s">
        <v>1010</v>
      </c>
      <c r="D271" s="228" t="s">
        <v>1011</v>
      </c>
      <c r="E271" s="184" t="s">
        <v>1012</v>
      </c>
      <c r="F271" s="228" t="s">
        <v>999</v>
      </c>
      <c r="G271" s="184" t="s">
        <v>1013</v>
      </c>
      <c r="H271" s="228">
        <v>3.5</v>
      </c>
      <c r="I271" s="231"/>
      <c r="J271" s="228">
        <v>100</v>
      </c>
      <c r="K271" s="175"/>
      <c r="L271" s="175"/>
      <c r="M271" s="175"/>
      <c r="N271" s="175"/>
      <c r="O271" s="175"/>
    </row>
    <row r="272" spans="1:15" ht="20.25" customHeight="1" x14ac:dyDescent="0.9">
      <c r="A272" s="228">
        <v>71</v>
      </c>
      <c r="B272" s="228">
        <v>405.65</v>
      </c>
      <c r="C272" s="228" t="s">
        <v>996</v>
      </c>
      <c r="D272" s="228" t="s">
        <v>1049</v>
      </c>
      <c r="E272" s="228" t="s">
        <v>1049</v>
      </c>
      <c r="F272" s="228" t="s">
        <v>1009</v>
      </c>
      <c r="G272" s="184" t="s">
        <v>1013</v>
      </c>
      <c r="H272" s="228">
        <v>7</v>
      </c>
      <c r="I272" s="228">
        <v>100</v>
      </c>
      <c r="J272" s="228">
        <v>100</v>
      </c>
      <c r="K272" s="175"/>
      <c r="L272" s="175"/>
      <c r="M272" s="175"/>
      <c r="N272" s="175"/>
      <c r="O272" s="175"/>
    </row>
    <row r="273" spans="1:15" ht="20.25" customHeight="1" x14ac:dyDescent="0.9">
      <c r="A273" s="228">
        <v>72</v>
      </c>
      <c r="B273" s="228">
        <v>408</v>
      </c>
      <c r="C273" s="228" t="s">
        <v>1010</v>
      </c>
      <c r="D273" s="184" t="s">
        <v>1012</v>
      </c>
      <c r="E273" s="228" t="s">
        <v>1011</v>
      </c>
      <c r="F273" s="228" t="s">
        <v>1009</v>
      </c>
      <c r="G273" s="184" t="s">
        <v>1013</v>
      </c>
      <c r="H273" s="228">
        <v>3.5</v>
      </c>
      <c r="I273" s="228">
        <v>100</v>
      </c>
      <c r="J273" s="231"/>
      <c r="K273" s="175"/>
      <c r="L273" s="175"/>
      <c r="M273" s="175"/>
      <c r="N273" s="175"/>
      <c r="O273" s="175"/>
    </row>
    <row r="274" spans="1:15" ht="20.25" customHeight="1" x14ac:dyDescent="0.9">
      <c r="A274" s="228">
        <v>73</v>
      </c>
      <c r="B274" s="228">
        <v>408.38</v>
      </c>
      <c r="C274" s="228" t="s">
        <v>1010</v>
      </c>
      <c r="D274" s="184" t="s">
        <v>1012</v>
      </c>
      <c r="E274" s="228" t="s">
        <v>1011</v>
      </c>
      <c r="F274" s="228" t="s">
        <v>1009</v>
      </c>
      <c r="G274" s="184" t="s">
        <v>1013</v>
      </c>
      <c r="H274" s="228">
        <v>3.5</v>
      </c>
      <c r="I274" s="228">
        <v>100</v>
      </c>
      <c r="J274" s="231"/>
      <c r="K274" s="175"/>
      <c r="L274" s="175"/>
      <c r="M274" s="175"/>
      <c r="N274" s="175"/>
      <c r="O274" s="175"/>
    </row>
    <row r="275" spans="1:15" ht="20.25" customHeight="1" x14ac:dyDescent="0.9">
      <c r="A275" s="228">
        <v>74</v>
      </c>
      <c r="B275" s="228">
        <v>408.45</v>
      </c>
      <c r="C275" s="228" t="s">
        <v>1010</v>
      </c>
      <c r="D275" s="228" t="s">
        <v>1011</v>
      </c>
      <c r="E275" s="184" t="s">
        <v>1012</v>
      </c>
      <c r="F275" s="228" t="s">
        <v>1009</v>
      </c>
      <c r="G275" s="184" t="s">
        <v>1013</v>
      </c>
      <c r="H275" s="228">
        <v>3.5</v>
      </c>
      <c r="I275" s="231"/>
      <c r="J275" s="228">
        <v>100</v>
      </c>
      <c r="K275" s="175"/>
      <c r="L275" s="175"/>
      <c r="M275" s="175"/>
      <c r="N275" s="175"/>
      <c r="O275" s="175"/>
    </row>
    <row r="276" spans="1:15" ht="20.25" customHeight="1" x14ac:dyDescent="0.9">
      <c r="A276" s="228">
        <v>75</v>
      </c>
      <c r="B276" s="228">
        <v>408.4</v>
      </c>
      <c r="C276" s="228" t="s">
        <v>1010</v>
      </c>
      <c r="D276" s="228" t="s">
        <v>1050</v>
      </c>
      <c r="E276" s="228" t="s">
        <v>1011</v>
      </c>
      <c r="F276" s="228" t="s">
        <v>1009</v>
      </c>
      <c r="G276" s="184" t="s">
        <v>1013</v>
      </c>
      <c r="H276" s="228">
        <v>7</v>
      </c>
      <c r="I276" s="228">
        <v>100</v>
      </c>
      <c r="J276" s="231"/>
      <c r="K276" s="175"/>
      <c r="L276" s="175"/>
      <c r="M276" s="175"/>
      <c r="N276" s="175"/>
      <c r="O276" s="175"/>
    </row>
    <row r="277" spans="1:15" ht="20.25" customHeight="1" x14ac:dyDescent="0.9">
      <c r="A277" s="228">
        <v>76</v>
      </c>
      <c r="B277" s="228">
        <v>408.45</v>
      </c>
      <c r="C277" s="228" t="s">
        <v>1010</v>
      </c>
      <c r="D277" s="228" t="s">
        <v>1011</v>
      </c>
      <c r="E277" s="184" t="s">
        <v>1012</v>
      </c>
      <c r="F277" s="228" t="s">
        <v>1009</v>
      </c>
      <c r="G277" s="184" t="s">
        <v>1013</v>
      </c>
      <c r="H277" s="228">
        <v>3.5</v>
      </c>
      <c r="I277" s="231"/>
      <c r="J277" s="228">
        <v>100</v>
      </c>
      <c r="K277" s="175"/>
      <c r="L277" s="175"/>
      <c r="M277" s="175"/>
      <c r="N277" s="175"/>
      <c r="O277" s="175"/>
    </row>
    <row r="278" spans="1:15" ht="20.25" customHeight="1" x14ac:dyDescent="0.9">
      <c r="A278" s="228">
        <v>77</v>
      </c>
      <c r="B278" s="228">
        <v>409.35</v>
      </c>
      <c r="C278" s="228" t="s">
        <v>1014</v>
      </c>
      <c r="D278" s="184" t="s">
        <v>1012</v>
      </c>
      <c r="E278" s="228" t="s">
        <v>1011</v>
      </c>
      <c r="F278" s="228" t="s">
        <v>1009</v>
      </c>
      <c r="G278" s="184" t="s">
        <v>1013</v>
      </c>
      <c r="H278" s="228">
        <v>3.5</v>
      </c>
      <c r="I278" s="228">
        <v>100</v>
      </c>
      <c r="J278" s="231"/>
      <c r="K278" s="175"/>
      <c r="L278" s="175"/>
      <c r="M278" s="175"/>
      <c r="N278" s="175"/>
      <c r="O278" s="175"/>
    </row>
    <row r="279" spans="1:15" ht="20.25" customHeight="1" x14ac:dyDescent="0.9">
      <c r="A279" s="228">
        <v>78</v>
      </c>
      <c r="B279" s="228">
        <v>409.6</v>
      </c>
      <c r="C279" s="228" t="s">
        <v>1014</v>
      </c>
      <c r="D279" s="184" t="s">
        <v>1012</v>
      </c>
      <c r="E279" s="228" t="s">
        <v>1011</v>
      </c>
      <c r="F279" s="228" t="s">
        <v>999</v>
      </c>
      <c r="G279" s="184" t="s">
        <v>1013</v>
      </c>
      <c r="H279" s="228">
        <v>3.5</v>
      </c>
      <c r="I279" s="228">
        <v>100</v>
      </c>
      <c r="J279" s="231"/>
      <c r="K279" s="175"/>
      <c r="L279" s="175"/>
      <c r="M279" s="175"/>
      <c r="N279" s="175"/>
      <c r="O279" s="175"/>
    </row>
    <row r="280" spans="1:15" ht="20.25" customHeight="1" x14ac:dyDescent="0.9">
      <c r="A280" s="228">
        <v>79</v>
      </c>
      <c r="B280" s="228">
        <v>412.4</v>
      </c>
      <c r="C280" s="228" t="s">
        <v>1010</v>
      </c>
      <c r="D280" s="184" t="s">
        <v>1051</v>
      </c>
      <c r="E280" s="228" t="s">
        <v>1011</v>
      </c>
      <c r="F280" s="228" t="s">
        <v>999</v>
      </c>
      <c r="G280" s="184" t="s">
        <v>1006</v>
      </c>
      <c r="H280" s="228">
        <v>7</v>
      </c>
      <c r="I280" s="228">
        <v>100</v>
      </c>
      <c r="J280" s="231"/>
      <c r="K280" s="175"/>
      <c r="L280" s="175">
        <v>1</v>
      </c>
      <c r="M280" s="175"/>
      <c r="N280" s="175"/>
      <c r="O280" s="175"/>
    </row>
    <row r="281" spans="1:15" ht="20.25" customHeight="1" x14ac:dyDescent="0.9">
      <c r="A281" s="228">
        <v>80</v>
      </c>
      <c r="B281" s="228">
        <v>412.42</v>
      </c>
      <c r="C281" s="228" t="s">
        <v>1014</v>
      </c>
      <c r="D281" s="228" t="s">
        <v>1024</v>
      </c>
      <c r="E281" s="228" t="s">
        <v>1011</v>
      </c>
      <c r="F281" s="228" t="s">
        <v>999</v>
      </c>
      <c r="G281" s="184" t="s">
        <v>1006</v>
      </c>
      <c r="H281" s="228">
        <v>7</v>
      </c>
      <c r="I281" s="228">
        <v>100</v>
      </c>
      <c r="J281" s="231"/>
      <c r="K281" s="175"/>
      <c r="L281" s="175">
        <v>1</v>
      </c>
      <c r="M281" s="175"/>
      <c r="N281" s="175"/>
      <c r="O281" s="175"/>
    </row>
    <row r="282" spans="1:15" ht="20.25" customHeight="1" x14ac:dyDescent="0.9">
      <c r="A282" s="175"/>
      <c r="B282" s="175"/>
      <c r="C282" s="175"/>
      <c r="D282" s="175"/>
      <c r="E282" s="175"/>
      <c r="F282" s="175"/>
      <c r="G282" s="175"/>
      <c r="H282" s="175"/>
      <c r="I282" s="175"/>
      <c r="J282" s="175"/>
      <c r="K282" s="175"/>
      <c r="L282" s="175"/>
      <c r="M282" s="175"/>
      <c r="N282" s="175"/>
      <c r="O282" s="175"/>
    </row>
    <row r="283" spans="1:15" ht="20.25" customHeight="1" x14ac:dyDescent="0.9">
      <c r="A283" s="174" t="s">
        <v>1052</v>
      </c>
      <c r="B283" s="175"/>
      <c r="C283" s="175"/>
      <c r="D283" s="175"/>
      <c r="E283" s="175"/>
      <c r="F283" s="175"/>
      <c r="G283" s="175"/>
      <c r="H283" s="175"/>
      <c r="I283" s="175"/>
      <c r="J283" s="175"/>
      <c r="K283" s="175"/>
      <c r="L283" s="175"/>
      <c r="M283" s="175"/>
      <c r="N283" s="175"/>
      <c r="O283" s="175"/>
    </row>
    <row r="284" spans="1:15" ht="38.25" customHeight="1" x14ac:dyDescent="0.9">
      <c r="A284" s="295" t="s">
        <v>856</v>
      </c>
      <c r="B284" s="295" t="s">
        <v>1053</v>
      </c>
      <c r="C284" s="295" t="s">
        <v>990</v>
      </c>
      <c r="D284" s="297" t="s">
        <v>991</v>
      </c>
      <c r="E284" s="298"/>
      <c r="F284" s="295" t="s">
        <v>992</v>
      </c>
      <c r="G284" s="295" t="s">
        <v>993</v>
      </c>
      <c r="H284" s="295" t="s">
        <v>994</v>
      </c>
      <c r="I284" s="297" t="s">
        <v>1054</v>
      </c>
      <c r="J284" s="298"/>
      <c r="K284" s="175"/>
      <c r="L284" s="175"/>
      <c r="M284" s="175"/>
      <c r="N284" s="175"/>
      <c r="O284" s="175"/>
    </row>
    <row r="285" spans="1:15" ht="20.25" customHeight="1" x14ac:dyDescent="0.9">
      <c r="A285" s="296"/>
      <c r="B285" s="296"/>
      <c r="C285" s="296"/>
      <c r="D285" s="235" t="s">
        <v>8</v>
      </c>
      <c r="E285" s="235" t="s">
        <v>57</v>
      </c>
      <c r="F285" s="296"/>
      <c r="G285" s="296"/>
      <c r="H285" s="296"/>
      <c r="I285" s="235" t="s">
        <v>8</v>
      </c>
      <c r="J285" s="235" t="s">
        <v>57</v>
      </c>
      <c r="K285" s="175"/>
      <c r="L285" s="175"/>
      <c r="M285" s="175"/>
      <c r="N285" s="175"/>
      <c r="O285" s="175"/>
    </row>
    <row r="286" spans="1:15" ht="20.25" customHeight="1" x14ac:dyDescent="0.9">
      <c r="A286" s="228">
        <v>1</v>
      </c>
      <c r="B286" s="228">
        <v>268.14999999999998</v>
      </c>
      <c r="C286" s="228" t="s">
        <v>1014</v>
      </c>
      <c r="D286" s="228" t="s">
        <v>1011</v>
      </c>
      <c r="E286" s="228" t="s">
        <v>1020</v>
      </c>
      <c r="F286" s="228" t="s">
        <v>999</v>
      </c>
      <c r="G286" s="228" t="s">
        <v>1055</v>
      </c>
      <c r="H286" s="228" t="s">
        <v>1001</v>
      </c>
      <c r="I286" s="236"/>
      <c r="J286" s="228">
        <v>100</v>
      </c>
      <c r="K286" s="175"/>
      <c r="L286" s="175">
        <v>1</v>
      </c>
      <c r="M286" s="175"/>
      <c r="N286" s="175"/>
      <c r="O286" s="175"/>
    </row>
    <row r="287" spans="1:15" ht="20.25" customHeight="1" x14ac:dyDescent="0.9">
      <c r="A287" s="228">
        <v>2</v>
      </c>
      <c r="B287" s="228">
        <v>272.82</v>
      </c>
      <c r="C287" s="228" t="s">
        <v>1014</v>
      </c>
      <c r="D287" s="228" t="s">
        <v>1011</v>
      </c>
      <c r="E287" s="228" t="s">
        <v>1020</v>
      </c>
      <c r="F287" s="228" t="s">
        <v>999</v>
      </c>
      <c r="G287" s="228" t="s">
        <v>1056</v>
      </c>
      <c r="H287" s="228" t="s">
        <v>1001</v>
      </c>
      <c r="I287" s="236"/>
      <c r="J287" s="228">
        <v>100</v>
      </c>
      <c r="K287" s="175"/>
      <c r="L287" s="175">
        <v>1</v>
      </c>
      <c r="M287" s="175"/>
      <c r="N287" s="175"/>
      <c r="O287" s="175"/>
    </row>
    <row r="288" spans="1:15" ht="20.25" customHeight="1" x14ac:dyDescent="0.9">
      <c r="A288" s="228">
        <v>3</v>
      </c>
      <c r="B288" s="228">
        <v>307</v>
      </c>
      <c r="C288" s="228" t="s">
        <v>1014</v>
      </c>
      <c r="D288" s="228" t="s">
        <v>1011</v>
      </c>
      <c r="E288" s="228" t="s">
        <v>1057</v>
      </c>
      <c r="F288" s="228" t="s">
        <v>999</v>
      </c>
      <c r="G288" s="228" t="s">
        <v>1056</v>
      </c>
      <c r="H288" s="228" t="s">
        <v>1001</v>
      </c>
      <c r="I288" s="236"/>
      <c r="J288" s="228">
        <v>100</v>
      </c>
      <c r="K288" s="175"/>
      <c r="L288" s="175">
        <v>1</v>
      </c>
      <c r="M288" s="175"/>
      <c r="N288" s="175"/>
      <c r="O288" s="175"/>
    </row>
    <row r="289" spans="1:15" ht="20.25" customHeight="1" x14ac:dyDescent="0.9">
      <c r="A289" s="228">
        <v>4</v>
      </c>
      <c r="B289" s="228">
        <v>317.45</v>
      </c>
      <c r="C289" s="228" t="s">
        <v>1014</v>
      </c>
      <c r="D289" s="228" t="s">
        <v>1058</v>
      </c>
      <c r="E289" s="228" t="s">
        <v>1011</v>
      </c>
      <c r="F289" s="228" t="s">
        <v>999</v>
      </c>
      <c r="G289" s="228" t="s">
        <v>1059</v>
      </c>
      <c r="H289" s="228" t="s">
        <v>1001</v>
      </c>
      <c r="I289" s="228">
        <v>100</v>
      </c>
      <c r="J289" s="236"/>
      <c r="K289" s="175"/>
      <c r="L289" s="175">
        <v>1</v>
      </c>
      <c r="M289" s="175"/>
      <c r="N289" s="175"/>
      <c r="O289" s="175"/>
    </row>
    <row r="290" spans="1:15" ht="20.25" customHeight="1" x14ac:dyDescent="0.9">
      <c r="A290" s="228">
        <v>5</v>
      </c>
      <c r="B290" s="228">
        <v>344.77</v>
      </c>
      <c r="C290" s="228" t="s">
        <v>1010</v>
      </c>
      <c r="D290" s="228" t="s">
        <v>1011</v>
      </c>
      <c r="E290" s="228" t="s">
        <v>1060</v>
      </c>
      <c r="F290" s="228" t="s">
        <v>999</v>
      </c>
      <c r="G290" s="228" t="s">
        <v>1061</v>
      </c>
      <c r="H290" s="228" t="s">
        <v>1001</v>
      </c>
      <c r="I290" s="236"/>
      <c r="J290" s="228">
        <v>100</v>
      </c>
      <c r="K290" s="175"/>
      <c r="L290" s="175">
        <v>1</v>
      </c>
      <c r="M290" s="175"/>
      <c r="N290" s="175"/>
      <c r="O290" s="175"/>
    </row>
    <row r="291" spans="1:15" ht="20.25" customHeight="1" x14ac:dyDescent="0.9">
      <c r="A291" s="228">
        <v>6</v>
      </c>
      <c r="B291" s="228">
        <v>356.3</v>
      </c>
      <c r="C291" s="228" t="s">
        <v>1014</v>
      </c>
      <c r="D291" s="228" t="s">
        <v>1011</v>
      </c>
      <c r="E291" s="228" t="s">
        <v>1030</v>
      </c>
      <c r="F291" s="228" t="s">
        <v>999</v>
      </c>
      <c r="G291" s="228" t="s">
        <v>1055</v>
      </c>
      <c r="H291" s="228" t="s">
        <v>1001</v>
      </c>
      <c r="I291" s="236"/>
      <c r="J291" s="228">
        <v>100</v>
      </c>
      <c r="K291" s="175"/>
      <c r="L291" s="175">
        <v>1</v>
      </c>
      <c r="M291" s="175"/>
      <c r="N291" s="175"/>
      <c r="O291" s="175"/>
    </row>
    <row r="292" spans="1:15" ht="20.25" customHeight="1" x14ac:dyDescent="0.9">
      <c r="A292" s="228">
        <v>7</v>
      </c>
      <c r="B292" s="228">
        <v>360.1</v>
      </c>
      <c r="C292" s="228" t="s">
        <v>1014</v>
      </c>
      <c r="D292" s="228" t="s">
        <v>1011</v>
      </c>
      <c r="E292" s="228" t="s">
        <v>1030</v>
      </c>
      <c r="F292" s="228" t="s">
        <v>999</v>
      </c>
      <c r="G292" s="228" t="s">
        <v>1056</v>
      </c>
      <c r="H292" s="228" t="s">
        <v>1001</v>
      </c>
      <c r="I292" s="236"/>
      <c r="J292" s="228">
        <v>100</v>
      </c>
      <c r="K292" s="175"/>
      <c r="L292" s="175">
        <v>1</v>
      </c>
      <c r="M292" s="175"/>
      <c r="N292" s="175"/>
      <c r="O292" s="175"/>
    </row>
    <row r="293" spans="1:15" ht="20.25" customHeight="1" x14ac:dyDescent="0.9">
      <c r="A293" s="228">
        <v>8</v>
      </c>
      <c r="B293" s="228">
        <v>373.95</v>
      </c>
      <c r="C293" s="228" t="s">
        <v>1014</v>
      </c>
      <c r="D293" s="228" t="s">
        <v>1011</v>
      </c>
      <c r="E293" s="228" t="s">
        <v>1062</v>
      </c>
      <c r="F293" s="228" t="s">
        <v>999</v>
      </c>
      <c r="G293" s="228" t="s">
        <v>1055</v>
      </c>
      <c r="H293" s="228" t="s">
        <v>1001</v>
      </c>
      <c r="I293" s="236"/>
      <c r="J293" s="228">
        <v>100</v>
      </c>
      <c r="K293" s="175"/>
      <c r="L293" s="175">
        <v>1</v>
      </c>
      <c r="M293" s="175"/>
      <c r="N293" s="175"/>
      <c r="O293" s="175"/>
    </row>
    <row r="294" spans="1:15" ht="20.25" customHeight="1" x14ac:dyDescent="0.9">
      <c r="A294" s="228">
        <v>9</v>
      </c>
      <c r="B294" s="228">
        <v>380.08</v>
      </c>
      <c r="C294" s="228" t="s">
        <v>1014</v>
      </c>
      <c r="D294" s="228" t="s">
        <v>1011</v>
      </c>
      <c r="E294" s="228" t="s">
        <v>1062</v>
      </c>
      <c r="F294" s="228" t="s">
        <v>999</v>
      </c>
      <c r="G294" s="228" t="s">
        <v>1056</v>
      </c>
      <c r="H294" s="228" t="s">
        <v>1001</v>
      </c>
      <c r="I294" s="236"/>
      <c r="J294" s="228">
        <v>100</v>
      </c>
      <c r="K294" s="175"/>
      <c r="L294" s="175">
        <v>1</v>
      </c>
      <c r="M294" s="175"/>
      <c r="N294" s="175"/>
      <c r="O294" s="175"/>
    </row>
    <row r="295" spans="1:15" ht="20.25" customHeight="1" x14ac:dyDescent="0.9">
      <c r="A295" s="228">
        <v>10</v>
      </c>
      <c r="B295" s="228">
        <v>389.4</v>
      </c>
      <c r="C295" s="228" t="s">
        <v>1014</v>
      </c>
      <c r="D295" s="228" t="s">
        <v>1011</v>
      </c>
      <c r="E295" s="228" t="s">
        <v>1063</v>
      </c>
      <c r="F295" s="228" t="s">
        <v>999</v>
      </c>
      <c r="G295" s="228" t="s">
        <v>1013</v>
      </c>
      <c r="H295" s="228">
        <v>3.5</v>
      </c>
      <c r="I295" s="236"/>
      <c r="J295" s="228">
        <v>100</v>
      </c>
      <c r="K295" s="175"/>
      <c r="L295" s="175">
        <v>1</v>
      </c>
      <c r="M295" s="175"/>
      <c r="N295" s="175"/>
      <c r="O295" s="175"/>
    </row>
    <row r="296" spans="1:15" ht="20.25" customHeight="1" x14ac:dyDescent="0.9">
      <c r="A296" s="228">
        <v>11</v>
      </c>
      <c r="B296" s="228">
        <v>411.96800000000002</v>
      </c>
      <c r="C296" s="228" t="s">
        <v>1014</v>
      </c>
      <c r="D296" s="228" t="s">
        <v>1011</v>
      </c>
      <c r="E296" s="228" t="s">
        <v>1024</v>
      </c>
      <c r="F296" s="228" t="s">
        <v>999</v>
      </c>
      <c r="G296" s="228" t="s">
        <v>1055</v>
      </c>
      <c r="H296" s="228" t="s">
        <v>1001</v>
      </c>
      <c r="I296" s="228">
        <v>100</v>
      </c>
      <c r="J296" s="237"/>
      <c r="K296" s="175"/>
      <c r="L296" s="175">
        <v>1</v>
      </c>
      <c r="M296" s="175"/>
      <c r="N296" s="175"/>
      <c r="O296" s="175"/>
    </row>
    <row r="297" spans="1:15" ht="20.25" customHeight="1" x14ac:dyDescent="0.9">
      <c r="A297" s="231"/>
      <c r="B297" s="231"/>
      <c r="C297" s="231"/>
      <c r="D297" s="231"/>
      <c r="E297" s="231"/>
      <c r="F297" s="231"/>
      <c r="G297" s="231"/>
      <c r="H297" s="231"/>
      <c r="I297" s="231"/>
      <c r="J297" s="231"/>
      <c r="K297" s="175"/>
      <c r="L297" s="175"/>
      <c r="M297" s="175"/>
      <c r="N297" s="175"/>
      <c r="O297" s="175"/>
    </row>
    <row r="298" spans="1:15" ht="20.25" customHeight="1" x14ac:dyDescent="0.9">
      <c r="A298" s="175"/>
      <c r="B298" s="175"/>
      <c r="C298" s="175"/>
      <c r="D298" s="175"/>
      <c r="E298" s="175"/>
      <c r="F298" s="175"/>
      <c r="G298" s="175"/>
      <c r="H298" s="175"/>
      <c r="I298" s="175"/>
      <c r="J298" s="175"/>
      <c r="K298" s="175"/>
      <c r="L298" s="175"/>
      <c r="M298" s="175"/>
      <c r="N298" s="175"/>
      <c r="O298" s="175"/>
    </row>
    <row r="299" spans="1:15" ht="20.25" customHeight="1" x14ac:dyDescent="0.9">
      <c r="A299" s="174" t="s">
        <v>1064</v>
      </c>
      <c r="B299" s="175"/>
      <c r="C299" s="175"/>
      <c r="D299" s="175"/>
      <c r="E299" s="175"/>
      <c r="F299" s="175"/>
      <c r="G299" s="175"/>
      <c r="H299" s="175"/>
      <c r="I299" s="175"/>
      <c r="J299" s="175"/>
      <c r="K299" s="175"/>
      <c r="L299" s="175"/>
      <c r="M299" s="175"/>
      <c r="N299" s="175"/>
      <c r="O299" s="175"/>
    </row>
    <row r="300" spans="1:15" ht="39" customHeight="1" x14ac:dyDescent="0.9">
      <c r="A300" s="295" t="s">
        <v>856</v>
      </c>
      <c r="B300" s="295" t="s">
        <v>1053</v>
      </c>
      <c r="C300" s="295" t="s">
        <v>990</v>
      </c>
      <c r="D300" s="297" t="s">
        <v>991</v>
      </c>
      <c r="E300" s="298"/>
      <c r="F300" s="295" t="s">
        <v>992</v>
      </c>
      <c r="G300" s="295" t="s">
        <v>993</v>
      </c>
      <c r="H300" s="295" t="s">
        <v>994</v>
      </c>
      <c r="I300" s="297" t="s">
        <v>1054</v>
      </c>
      <c r="J300" s="298"/>
      <c r="K300" s="175"/>
      <c r="L300" s="175"/>
      <c r="M300" s="175"/>
      <c r="N300" s="175"/>
      <c r="O300" s="175"/>
    </row>
    <row r="301" spans="1:15" ht="20.25" customHeight="1" x14ac:dyDescent="0.9">
      <c r="A301" s="296"/>
      <c r="B301" s="296"/>
      <c r="C301" s="296"/>
      <c r="D301" s="235" t="s">
        <v>8</v>
      </c>
      <c r="E301" s="235" t="s">
        <v>57</v>
      </c>
      <c r="F301" s="296"/>
      <c r="G301" s="296"/>
      <c r="H301" s="296"/>
      <c r="I301" s="235" t="s">
        <v>8</v>
      </c>
      <c r="J301" s="235" t="s">
        <v>57</v>
      </c>
      <c r="K301" s="175"/>
      <c r="L301" s="175"/>
      <c r="M301" s="175"/>
      <c r="N301" s="175"/>
      <c r="O301" s="175"/>
    </row>
    <row r="302" spans="1:15" ht="20.25" customHeight="1" x14ac:dyDescent="0.9">
      <c r="A302" s="228">
        <v>1</v>
      </c>
      <c r="B302" s="228">
        <v>347.6</v>
      </c>
      <c r="C302" s="228" t="s">
        <v>1010</v>
      </c>
      <c r="D302" s="228" t="s">
        <v>1065</v>
      </c>
      <c r="E302" s="228" t="s">
        <v>1011</v>
      </c>
      <c r="F302" s="228" t="s">
        <v>999</v>
      </c>
      <c r="G302" s="228" t="s">
        <v>1012</v>
      </c>
      <c r="H302" s="228" t="s">
        <v>1066</v>
      </c>
      <c r="I302" s="228">
        <v>100</v>
      </c>
      <c r="J302" s="236"/>
      <c r="K302" s="175"/>
      <c r="L302" s="175"/>
      <c r="M302" s="175"/>
      <c r="N302" s="175"/>
      <c r="O302" s="175"/>
    </row>
    <row r="303" spans="1:15" ht="20.25" customHeight="1" x14ac:dyDescent="0.9">
      <c r="A303" s="228">
        <v>2</v>
      </c>
      <c r="B303" s="228">
        <v>394</v>
      </c>
      <c r="C303" s="228" t="s">
        <v>996</v>
      </c>
      <c r="D303" s="228" t="s">
        <v>1012</v>
      </c>
      <c r="E303" s="228" t="s">
        <v>1012</v>
      </c>
      <c r="F303" s="228" t="s">
        <v>999</v>
      </c>
      <c r="G303" s="228" t="s">
        <v>1012</v>
      </c>
      <c r="H303" s="228" t="s">
        <v>1066</v>
      </c>
      <c r="I303" s="228">
        <v>100</v>
      </c>
      <c r="J303" s="228">
        <v>100</v>
      </c>
      <c r="K303" s="175"/>
      <c r="L303" s="175"/>
      <c r="M303" s="175"/>
      <c r="N303" s="175"/>
      <c r="O303" s="175"/>
    </row>
    <row r="304" spans="1:15" ht="20.25" customHeight="1" x14ac:dyDescent="0.9">
      <c r="A304" s="228">
        <v>3</v>
      </c>
      <c r="B304" s="228">
        <v>409.63</v>
      </c>
      <c r="C304" s="228" t="s">
        <v>996</v>
      </c>
      <c r="D304" s="228" t="s">
        <v>1010</v>
      </c>
      <c r="E304" s="228" t="s">
        <v>1011</v>
      </c>
      <c r="F304" s="228" t="s">
        <v>1012</v>
      </c>
      <c r="G304" s="228" t="s">
        <v>999</v>
      </c>
      <c r="H304" s="228" t="s">
        <v>1066</v>
      </c>
      <c r="I304" s="228">
        <v>100</v>
      </c>
      <c r="J304" s="236"/>
      <c r="K304" s="175"/>
      <c r="L304" s="175"/>
      <c r="M304" s="175"/>
      <c r="N304" s="175"/>
      <c r="O304" s="175"/>
    </row>
    <row r="305" spans="1:15" ht="20.25" customHeight="1" x14ac:dyDescent="0.9">
      <c r="A305" s="175"/>
      <c r="B305" s="175"/>
      <c r="C305" s="175"/>
      <c r="D305" s="175"/>
      <c r="E305" s="175"/>
      <c r="F305" s="175"/>
      <c r="G305" s="175"/>
      <c r="H305" s="175"/>
      <c r="I305" s="175"/>
      <c r="J305" s="175"/>
      <c r="K305" s="175"/>
      <c r="L305" s="175"/>
      <c r="M305" s="175"/>
      <c r="N305" s="175"/>
      <c r="O305" s="175"/>
    </row>
    <row r="306" spans="1:15" ht="20.25" customHeight="1" x14ac:dyDescent="0.9">
      <c r="A306" s="174" t="s">
        <v>1067</v>
      </c>
      <c r="B306" s="175"/>
      <c r="C306" s="175"/>
      <c r="D306" s="175"/>
      <c r="E306" s="175"/>
      <c r="F306" s="175"/>
      <c r="G306" s="175"/>
      <c r="H306" s="175"/>
      <c r="I306" s="175"/>
      <c r="J306" s="175"/>
      <c r="K306" s="175"/>
      <c r="L306" s="175"/>
      <c r="M306" s="175"/>
      <c r="N306" s="175"/>
      <c r="O306" s="175"/>
    </row>
    <row r="307" spans="1:15" ht="55.5" customHeight="1" x14ac:dyDescent="0.9">
      <c r="A307" s="295" t="s">
        <v>856</v>
      </c>
      <c r="B307" s="295" t="s">
        <v>989</v>
      </c>
      <c r="C307" s="295" t="s">
        <v>990</v>
      </c>
      <c r="D307" s="297" t="s">
        <v>991</v>
      </c>
      <c r="E307" s="298"/>
      <c r="F307" s="295" t="s">
        <v>992</v>
      </c>
      <c r="G307" s="295" t="s">
        <v>993</v>
      </c>
      <c r="H307" s="295" t="s">
        <v>994</v>
      </c>
      <c r="I307" s="297" t="s">
        <v>1068</v>
      </c>
      <c r="J307" s="298"/>
      <c r="K307" s="175"/>
      <c r="L307" s="175"/>
      <c r="M307" s="175"/>
      <c r="N307" s="175"/>
      <c r="O307" s="175"/>
    </row>
    <row r="308" spans="1:15" ht="20.25" customHeight="1" x14ac:dyDescent="0.9">
      <c r="A308" s="296"/>
      <c r="B308" s="296"/>
      <c r="C308" s="296"/>
      <c r="D308" s="235" t="s">
        <v>8</v>
      </c>
      <c r="E308" s="235" t="s">
        <v>57</v>
      </c>
      <c r="F308" s="296"/>
      <c r="G308" s="296"/>
      <c r="H308" s="296"/>
      <c r="I308" s="238" t="s">
        <v>8</v>
      </c>
      <c r="J308" s="235" t="s">
        <v>57</v>
      </c>
      <c r="K308" s="175"/>
      <c r="L308" s="175"/>
      <c r="M308" s="175"/>
      <c r="N308" s="175"/>
      <c r="O308" s="175"/>
    </row>
    <row r="309" spans="1:15" ht="20.25" customHeight="1" x14ac:dyDescent="0.9">
      <c r="A309" s="228">
        <v>1</v>
      </c>
      <c r="B309" s="239">
        <v>295.39999999999998</v>
      </c>
      <c r="C309" s="228" t="s">
        <v>996</v>
      </c>
      <c r="D309" s="228" t="s">
        <v>1069</v>
      </c>
      <c r="E309" s="228" t="s">
        <v>1069</v>
      </c>
      <c r="F309" s="228" t="s">
        <v>999</v>
      </c>
      <c r="G309" s="228" t="s">
        <v>1061</v>
      </c>
      <c r="H309" s="228" t="s">
        <v>1001</v>
      </c>
      <c r="I309" s="184">
        <v>100</v>
      </c>
      <c r="J309" s="228">
        <v>100</v>
      </c>
      <c r="K309" s="175" t="s">
        <v>56</v>
      </c>
      <c r="L309" s="175">
        <v>2</v>
      </c>
      <c r="M309" s="175"/>
      <c r="N309" s="175"/>
      <c r="O309" s="175"/>
    </row>
    <row r="310" spans="1:15" ht="20.25" customHeight="1" x14ac:dyDescent="0.9">
      <c r="A310" s="228">
        <v>2</v>
      </c>
      <c r="B310" s="239">
        <v>303.7</v>
      </c>
      <c r="C310" s="228" t="s">
        <v>1014</v>
      </c>
      <c r="D310" s="228" t="s">
        <v>1011</v>
      </c>
      <c r="E310" s="228" t="s">
        <v>1057</v>
      </c>
      <c r="F310" s="228" t="s">
        <v>999</v>
      </c>
      <c r="G310" s="228" t="s">
        <v>1061</v>
      </c>
      <c r="H310" s="228" t="s">
        <v>1001</v>
      </c>
      <c r="I310" s="231"/>
      <c r="J310" s="228">
        <v>100</v>
      </c>
      <c r="K310" s="175" t="s">
        <v>56</v>
      </c>
      <c r="L310" s="175">
        <v>1</v>
      </c>
      <c r="M310" s="175"/>
      <c r="N310" s="175"/>
      <c r="O310" s="175"/>
    </row>
    <row r="311" spans="1:15" ht="20.25" customHeight="1" x14ac:dyDescent="0.9">
      <c r="A311" s="228">
        <v>3</v>
      </c>
      <c r="B311" s="239">
        <v>305.45</v>
      </c>
      <c r="C311" s="228" t="s">
        <v>996</v>
      </c>
      <c r="D311" s="228" t="s">
        <v>1057</v>
      </c>
      <c r="E311" s="228" t="s">
        <v>1057</v>
      </c>
      <c r="F311" s="228" t="s">
        <v>999</v>
      </c>
      <c r="G311" s="228" t="s">
        <v>1061</v>
      </c>
      <c r="H311" s="228" t="s">
        <v>1001</v>
      </c>
      <c r="I311" s="184">
        <v>100</v>
      </c>
      <c r="J311" s="228">
        <v>100</v>
      </c>
      <c r="K311" s="175" t="s">
        <v>1070</v>
      </c>
      <c r="L311" s="175">
        <v>2</v>
      </c>
      <c r="M311" s="175"/>
      <c r="N311" s="175"/>
      <c r="O311" s="175"/>
    </row>
    <row r="312" spans="1:15" ht="20.25" customHeight="1" x14ac:dyDescent="0.9">
      <c r="A312" s="228">
        <v>4</v>
      </c>
      <c r="B312" s="239">
        <v>325.64999999999998</v>
      </c>
      <c r="C312" s="228" t="s">
        <v>996</v>
      </c>
      <c r="D312" s="228" t="s">
        <v>1021</v>
      </c>
      <c r="E312" s="184" t="s">
        <v>1071</v>
      </c>
      <c r="F312" s="228" t="s">
        <v>999</v>
      </c>
      <c r="G312" s="228" t="s">
        <v>1061</v>
      </c>
      <c r="H312" s="228" t="s">
        <v>1001</v>
      </c>
      <c r="I312" s="184">
        <v>100</v>
      </c>
      <c r="J312" s="228">
        <v>100</v>
      </c>
      <c r="K312" s="175" t="s">
        <v>1070</v>
      </c>
      <c r="L312" s="175">
        <v>2</v>
      </c>
      <c r="M312" s="175"/>
      <c r="N312" s="175"/>
      <c r="O312" s="175"/>
    </row>
    <row r="313" spans="1:15" ht="20.25" customHeight="1" x14ac:dyDescent="0.9">
      <c r="A313" s="228">
        <v>5</v>
      </c>
      <c r="B313" s="239">
        <v>329.6</v>
      </c>
      <c r="C313" s="228" t="s">
        <v>996</v>
      </c>
      <c r="D313" s="228" t="s">
        <v>1021</v>
      </c>
      <c r="E313" s="228" t="s">
        <v>1072</v>
      </c>
      <c r="F313" s="228" t="s">
        <v>999</v>
      </c>
      <c r="G313" s="228" t="s">
        <v>1061</v>
      </c>
      <c r="H313" s="228" t="s">
        <v>1001</v>
      </c>
      <c r="I313" s="184">
        <v>100</v>
      </c>
      <c r="J313" s="228">
        <v>100</v>
      </c>
      <c r="K313" s="175" t="s">
        <v>1070</v>
      </c>
      <c r="L313" s="175">
        <v>2</v>
      </c>
      <c r="M313" s="175"/>
      <c r="N313" s="175"/>
      <c r="O313" s="175"/>
    </row>
    <row r="314" spans="1:15" ht="20.25" customHeight="1" x14ac:dyDescent="0.9">
      <c r="A314" s="240">
        <v>6</v>
      </c>
      <c r="B314" s="241">
        <v>331.65</v>
      </c>
      <c r="C314" s="240" t="s">
        <v>1014</v>
      </c>
      <c r="D314" s="240" t="s">
        <v>1011</v>
      </c>
      <c r="E314" s="242" t="s">
        <v>1073</v>
      </c>
      <c r="F314" s="240" t="s">
        <v>999</v>
      </c>
      <c r="G314" s="243" t="s">
        <v>1061</v>
      </c>
      <c r="H314" s="240" t="s">
        <v>1001</v>
      </c>
      <c r="I314" s="244"/>
      <c r="J314" s="240">
        <v>100</v>
      </c>
      <c r="K314" s="245"/>
      <c r="L314" s="175">
        <v>1</v>
      </c>
      <c r="M314" s="175"/>
      <c r="N314" s="175"/>
      <c r="O314" s="175"/>
    </row>
    <row r="315" spans="1:15" ht="20.25" customHeight="1" x14ac:dyDescent="0.9">
      <c r="A315" s="228">
        <v>7</v>
      </c>
      <c r="B315" s="239">
        <v>332</v>
      </c>
      <c r="C315" s="228" t="s">
        <v>996</v>
      </c>
      <c r="D315" s="228" t="s">
        <v>1021</v>
      </c>
      <c r="E315" s="228" t="s">
        <v>1022</v>
      </c>
      <c r="F315" s="228" t="s">
        <v>999</v>
      </c>
      <c r="G315" s="228" t="s">
        <v>1061</v>
      </c>
      <c r="H315" s="228" t="s">
        <v>1001</v>
      </c>
      <c r="I315" s="184">
        <v>100</v>
      </c>
      <c r="J315" s="228">
        <v>100</v>
      </c>
      <c r="K315" s="175" t="s">
        <v>56</v>
      </c>
      <c r="L315" s="175">
        <v>2</v>
      </c>
      <c r="M315" s="175"/>
      <c r="N315" s="175"/>
      <c r="O315" s="175"/>
    </row>
    <row r="316" spans="1:15" ht="20.25" customHeight="1" x14ac:dyDescent="0.9">
      <c r="A316" s="228">
        <v>8</v>
      </c>
      <c r="B316" s="239">
        <v>336.6</v>
      </c>
      <c r="C316" s="228" t="s">
        <v>1014</v>
      </c>
      <c r="D316" s="228" t="s">
        <v>1011</v>
      </c>
      <c r="E316" s="246" t="s">
        <v>1074</v>
      </c>
      <c r="F316" s="228" t="s">
        <v>999</v>
      </c>
      <c r="G316" s="247" t="s">
        <v>1061</v>
      </c>
      <c r="H316" s="228" t="s">
        <v>1001</v>
      </c>
      <c r="I316" s="248"/>
      <c r="J316" s="228">
        <v>100</v>
      </c>
      <c r="K316" s="175" t="s">
        <v>56</v>
      </c>
      <c r="L316" s="175">
        <v>1</v>
      </c>
      <c r="M316" s="175"/>
      <c r="N316" s="175"/>
      <c r="O316" s="175"/>
    </row>
    <row r="317" spans="1:15" ht="20.25" customHeight="1" x14ac:dyDescent="0.9">
      <c r="A317" s="228">
        <v>9</v>
      </c>
      <c r="B317" s="239">
        <v>358.1</v>
      </c>
      <c r="C317" s="228" t="s">
        <v>996</v>
      </c>
      <c r="D317" s="228" t="s">
        <v>1075</v>
      </c>
      <c r="E317" s="184" t="s">
        <v>1030</v>
      </c>
      <c r="F317" s="228" t="s">
        <v>999</v>
      </c>
      <c r="G317" s="228" t="s">
        <v>1061</v>
      </c>
      <c r="H317" s="228" t="s">
        <v>1001</v>
      </c>
      <c r="I317" s="184">
        <v>100</v>
      </c>
      <c r="J317" s="228">
        <v>100</v>
      </c>
      <c r="K317" s="175" t="s">
        <v>56</v>
      </c>
      <c r="L317" s="175">
        <v>2</v>
      </c>
      <c r="M317" s="175"/>
      <c r="N317" s="175"/>
      <c r="O317" s="175"/>
    </row>
    <row r="318" spans="1:15" ht="20.25" customHeight="1" x14ac:dyDescent="0.9">
      <c r="A318" s="228">
        <v>10</v>
      </c>
      <c r="B318" s="239">
        <v>377.4</v>
      </c>
      <c r="C318" s="228" t="s">
        <v>996</v>
      </c>
      <c r="D318" s="228" t="s">
        <v>1076</v>
      </c>
      <c r="E318" s="228" t="s">
        <v>1062</v>
      </c>
      <c r="F318" s="228" t="s">
        <v>999</v>
      </c>
      <c r="G318" s="228" t="s">
        <v>1061</v>
      </c>
      <c r="H318" s="228" t="s">
        <v>1001</v>
      </c>
      <c r="I318" s="184">
        <v>100</v>
      </c>
      <c r="J318" s="228">
        <v>100</v>
      </c>
      <c r="K318" s="175" t="s">
        <v>56</v>
      </c>
      <c r="L318" s="175">
        <v>2</v>
      </c>
      <c r="M318" s="175"/>
      <c r="N318" s="175"/>
      <c r="O318" s="175"/>
    </row>
    <row r="319" spans="1:15" ht="20.25" customHeight="1" x14ac:dyDescent="0.9">
      <c r="A319" s="228">
        <v>11</v>
      </c>
      <c r="B319" s="239">
        <v>392.5</v>
      </c>
      <c r="C319" s="228" t="s">
        <v>996</v>
      </c>
      <c r="D319" s="228" t="s">
        <v>1077</v>
      </c>
      <c r="E319" s="228" t="s">
        <v>1063</v>
      </c>
      <c r="F319" s="228" t="s">
        <v>999</v>
      </c>
      <c r="G319" s="228" t="s">
        <v>1061</v>
      </c>
      <c r="H319" s="228" t="s">
        <v>1001</v>
      </c>
      <c r="I319" s="184">
        <v>100</v>
      </c>
      <c r="J319" s="228">
        <v>100</v>
      </c>
      <c r="K319" s="175" t="s">
        <v>56</v>
      </c>
      <c r="L319" s="175">
        <v>2</v>
      </c>
      <c r="M319" s="175"/>
      <c r="N319" s="175"/>
      <c r="O319" s="175"/>
    </row>
    <row r="320" spans="1:15" ht="20.25" customHeight="1" x14ac:dyDescent="0.9">
      <c r="A320" s="228">
        <v>12</v>
      </c>
      <c r="B320" s="239">
        <v>416.7</v>
      </c>
      <c r="C320" s="228" t="s">
        <v>996</v>
      </c>
      <c r="D320" s="228" t="s">
        <v>1024</v>
      </c>
      <c r="E320" s="228" t="s">
        <v>1012</v>
      </c>
      <c r="F320" s="228" t="s">
        <v>999</v>
      </c>
      <c r="G320" s="228" t="s">
        <v>1061</v>
      </c>
      <c r="H320" s="228" t="s">
        <v>1001</v>
      </c>
      <c r="I320" s="184">
        <v>100</v>
      </c>
      <c r="J320" s="228">
        <v>100</v>
      </c>
      <c r="K320" s="175" t="s">
        <v>56</v>
      </c>
      <c r="L320" s="175">
        <v>2</v>
      </c>
      <c r="M320" s="175"/>
      <c r="N320" s="175"/>
      <c r="O320" s="175"/>
    </row>
    <row r="321" spans="1:15" ht="20.25" customHeight="1" x14ac:dyDescent="0.9">
      <c r="A321" s="228">
        <v>13</v>
      </c>
      <c r="B321" s="239">
        <v>417.8</v>
      </c>
      <c r="C321" s="228" t="s">
        <v>996</v>
      </c>
      <c r="D321" s="228" t="s">
        <v>1024</v>
      </c>
      <c r="E321" s="228" t="s">
        <v>1012</v>
      </c>
      <c r="F321" s="228" t="s">
        <v>999</v>
      </c>
      <c r="G321" s="228" t="s">
        <v>1061</v>
      </c>
      <c r="H321" s="228" t="s">
        <v>1001</v>
      </c>
      <c r="I321" s="184">
        <v>100</v>
      </c>
      <c r="J321" s="228">
        <v>100</v>
      </c>
      <c r="K321" s="175" t="s">
        <v>56</v>
      </c>
      <c r="L321" s="175">
        <v>2</v>
      </c>
      <c r="M321" s="175"/>
      <c r="N321" s="175"/>
      <c r="O321" s="175"/>
    </row>
  </sheetData>
  <mergeCells count="56">
    <mergeCell ref="H5:H6"/>
    <mergeCell ref="I5:J5"/>
    <mergeCell ref="A10:A11"/>
    <mergeCell ref="B10:B11"/>
    <mergeCell ref="C10:C11"/>
    <mergeCell ref="D10:E10"/>
    <mergeCell ref="F10:F11"/>
    <mergeCell ref="G10:G11"/>
    <mergeCell ref="H10:H11"/>
    <mergeCell ref="I10:J10"/>
    <mergeCell ref="A5:A6"/>
    <mergeCell ref="B5:B6"/>
    <mergeCell ref="C5:C6"/>
    <mergeCell ref="D5:E5"/>
    <mergeCell ref="F5:F6"/>
    <mergeCell ref="G5:G6"/>
    <mergeCell ref="H15:H16"/>
    <mergeCell ref="I15:J15"/>
    <mergeCell ref="A200:A201"/>
    <mergeCell ref="B200:B201"/>
    <mergeCell ref="C200:C201"/>
    <mergeCell ref="D200:E200"/>
    <mergeCell ref="F200:F201"/>
    <mergeCell ref="G200:G201"/>
    <mergeCell ref="H200:H201"/>
    <mergeCell ref="I200:J200"/>
    <mergeCell ref="A15:A16"/>
    <mergeCell ref="B15:B16"/>
    <mergeCell ref="C15:C16"/>
    <mergeCell ref="D15:E15"/>
    <mergeCell ref="F15:F16"/>
    <mergeCell ref="G15:G16"/>
    <mergeCell ref="H284:H285"/>
    <mergeCell ref="I284:J284"/>
    <mergeCell ref="A300:A301"/>
    <mergeCell ref="B300:B301"/>
    <mergeCell ref="C300:C301"/>
    <mergeCell ref="D300:E300"/>
    <mergeCell ref="F300:F301"/>
    <mergeCell ref="G300:G301"/>
    <mergeCell ref="H300:H301"/>
    <mergeCell ref="I300:J300"/>
    <mergeCell ref="A284:A285"/>
    <mergeCell ref="B284:B285"/>
    <mergeCell ref="C284:C285"/>
    <mergeCell ref="D284:E284"/>
    <mergeCell ref="F284:F285"/>
    <mergeCell ref="G284:G285"/>
    <mergeCell ref="H307:H308"/>
    <mergeCell ref="I307:J307"/>
    <mergeCell ref="A307:A308"/>
    <mergeCell ref="B307:B308"/>
    <mergeCell ref="C307:C308"/>
    <mergeCell ref="D307:E307"/>
    <mergeCell ref="F307:F308"/>
    <mergeCell ref="G307:G308"/>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88C02-3377-4D3F-8D45-23B267059DF1}">
  <sheetPr>
    <tabColor rgb="FF92D050"/>
  </sheetPr>
  <dimension ref="A1:H34"/>
  <sheetViews>
    <sheetView topLeftCell="A16" workbookViewId="0">
      <selection activeCell="G34" sqref="G34"/>
    </sheetView>
  </sheetViews>
  <sheetFormatPr defaultColWidth="8.90625" defaultRowHeight="21.5" x14ac:dyDescent="0.9"/>
  <cols>
    <col min="1" max="1" width="5.6328125" style="79" customWidth="1"/>
    <col min="2" max="6" width="12.36328125" style="79" customWidth="1"/>
    <col min="7" max="7" width="11.08984375" style="79" customWidth="1"/>
    <col min="8" max="8" width="13" style="79" customWidth="1"/>
    <col min="9" max="16384" width="8.90625" style="79"/>
  </cols>
  <sheetData>
    <row r="1" spans="1:8" ht="22" thickBot="1" x14ac:dyDescent="0.95">
      <c r="A1" s="303" t="s">
        <v>696</v>
      </c>
      <c r="B1" s="304"/>
      <c r="C1" s="304"/>
      <c r="D1" s="304"/>
      <c r="E1" s="304"/>
      <c r="F1" s="304"/>
      <c r="G1" s="304"/>
      <c r="H1" s="305"/>
    </row>
    <row r="2" spans="1:8" ht="22" thickBot="1" x14ac:dyDescent="0.95">
      <c r="A2" s="80" t="s">
        <v>697</v>
      </c>
      <c r="B2" s="81" t="s">
        <v>1</v>
      </c>
      <c r="C2" s="81" t="s">
        <v>2</v>
      </c>
      <c r="D2" s="81" t="s">
        <v>698</v>
      </c>
      <c r="E2" s="81" t="s">
        <v>781</v>
      </c>
      <c r="F2" s="81" t="s">
        <v>550</v>
      </c>
      <c r="G2" s="81" t="s">
        <v>624</v>
      </c>
      <c r="H2" s="82" t="s">
        <v>6</v>
      </c>
    </row>
    <row r="3" spans="1:8" x14ac:dyDescent="0.9">
      <c r="A3" s="83">
        <v>1</v>
      </c>
      <c r="B3" s="84">
        <v>265</v>
      </c>
      <c r="C3" s="84" t="s">
        <v>598</v>
      </c>
      <c r="D3" s="83" t="s">
        <v>26</v>
      </c>
      <c r="E3" s="83" t="s">
        <v>815</v>
      </c>
      <c r="F3" s="83" t="s">
        <v>818</v>
      </c>
      <c r="G3" s="85">
        <v>2</v>
      </c>
      <c r="H3" s="83"/>
    </row>
    <row r="4" spans="1:8" x14ac:dyDescent="0.9">
      <c r="A4" s="42">
        <v>2</v>
      </c>
      <c r="B4" s="86">
        <f>B3+5</f>
        <v>270</v>
      </c>
      <c r="C4" s="86" t="s">
        <v>598</v>
      </c>
      <c r="D4" s="42" t="s">
        <v>26</v>
      </c>
      <c r="E4" s="83" t="s">
        <v>815</v>
      </c>
      <c r="F4" s="83" t="s">
        <v>818</v>
      </c>
      <c r="G4" s="87">
        <v>2</v>
      </c>
      <c r="H4" s="42"/>
    </row>
    <row r="5" spans="1:8" x14ac:dyDescent="0.9">
      <c r="A5" s="42">
        <v>3</v>
      </c>
      <c r="B5" s="86">
        <f t="shared" ref="B5:B33" si="0">B4+5</f>
        <v>275</v>
      </c>
      <c r="C5" s="86" t="s">
        <v>598</v>
      </c>
      <c r="D5" s="42" t="s">
        <v>26</v>
      </c>
      <c r="E5" s="83" t="s">
        <v>815</v>
      </c>
      <c r="F5" s="83" t="s">
        <v>818</v>
      </c>
      <c r="G5" s="87">
        <v>2</v>
      </c>
      <c r="H5" s="42"/>
    </row>
    <row r="6" spans="1:8" x14ac:dyDescent="0.9">
      <c r="A6" s="42">
        <v>4</v>
      </c>
      <c r="B6" s="86">
        <f t="shared" si="0"/>
        <v>280</v>
      </c>
      <c r="C6" s="86" t="s">
        <v>598</v>
      </c>
      <c r="D6" s="42" t="s">
        <v>26</v>
      </c>
      <c r="E6" s="83" t="s">
        <v>815</v>
      </c>
      <c r="F6" s="83" t="s">
        <v>818</v>
      </c>
      <c r="G6" s="87">
        <v>2</v>
      </c>
      <c r="H6" s="42"/>
    </row>
    <row r="7" spans="1:8" x14ac:dyDescent="0.9">
      <c r="A7" s="42">
        <v>5</v>
      </c>
      <c r="B7" s="86">
        <f t="shared" si="0"/>
        <v>285</v>
      </c>
      <c r="C7" s="86" t="s">
        <v>598</v>
      </c>
      <c r="D7" s="42" t="s">
        <v>26</v>
      </c>
      <c r="E7" s="83" t="s">
        <v>815</v>
      </c>
      <c r="F7" s="83" t="s">
        <v>818</v>
      </c>
      <c r="G7" s="87">
        <v>2</v>
      </c>
      <c r="H7" s="42"/>
    </row>
    <row r="8" spans="1:8" x14ac:dyDescent="0.9">
      <c r="A8" s="42">
        <v>6</v>
      </c>
      <c r="B8" s="86">
        <f t="shared" si="0"/>
        <v>290</v>
      </c>
      <c r="C8" s="86" t="s">
        <v>598</v>
      </c>
      <c r="D8" s="42" t="s">
        <v>26</v>
      </c>
      <c r="E8" s="83" t="s">
        <v>815</v>
      </c>
      <c r="F8" s="83" t="s">
        <v>818</v>
      </c>
      <c r="G8" s="87">
        <v>2</v>
      </c>
      <c r="H8" s="42"/>
    </row>
    <row r="9" spans="1:8" x14ac:dyDescent="0.9">
      <c r="A9" s="42">
        <v>7</v>
      </c>
      <c r="B9" s="86">
        <f t="shared" si="0"/>
        <v>295</v>
      </c>
      <c r="C9" s="86" t="s">
        <v>598</v>
      </c>
      <c r="D9" s="42" t="s">
        <v>26</v>
      </c>
      <c r="E9" s="83" t="s">
        <v>815</v>
      </c>
      <c r="F9" s="83" t="s">
        <v>818</v>
      </c>
      <c r="G9" s="87">
        <v>2</v>
      </c>
      <c r="H9" s="42"/>
    </row>
    <row r="10" spans="1:8" x14ac:dyDescent="0.9">
      <c r="A10" s="42">
        <v>8</v>
      </c>
      <c r="B10" s="86">
        <f t="shared" si="0"/>
        <v>300</v>
      </c>
      <c r="C10" s="86" t="s">
        <v>598</v>
      </c>
      <c r="D10" s="42" t="s">
        <v>26</v>
      </c>
      <c r="E10" s="83" t="s">
        <v>815</v>
      </c>
      <c r="F10" s="83" t="s">
        <v>818</v>
      </c>
      <c r="G10" s="87">
        <v>2</v>
      </c>
      <c r="H10" s="42"/>
    </row>
    <row r="11" spans="1:8" x14ac:dyDescent="0.9">
      <c r="A11" s="42">
        <v>9</v>
      </c>
      <c r="B11" s="86">
        <f t="shared" si="0"/>
        <v>305</v>
      </c>
      <c r="C11" s="86" t="s">
        <v>598</v>
      </c>
      <c r="D11" s="42" t="s">
        <v>26</v>
      </c>
      <c r="E11" s="83" t="s">
        <v>815</v>
      </c>
      <c r="F11" s="83" t="s">
        <v>818</v>
      </c>
      <c r="G11" s="87">
        <v>2</v>
      </c>
      <c r="H11" s="42"/>
    </row>
    <row r="12" spans="1:8" x14ac:dyDescent="0.9">
      <c r="A12" s="42">
        <v>10</v>
      </c>
      <c r="B12" s="86">
        <f t="shared" si="0"/>
        <v>310</v>
      </c>
      <c r="C12" s="86" t="s">
        <v>598</v>
      </c>
      <c r="D12" s="42" t="s">
        <v>26</v>
      </c>
      <c r="E12" s="83" t="s">
        <v>815</v>
      </c>
      <c r="F12" s="83" t="s">
        <v>818</v>
      </c>
      <c r="G12" s="87">
        <v>2</v>
      </c>
      <c r="H12" s="42"/>
    </row>
    <row r="13" spans="1:8" x14ac:dyDescent="0.9">
      <c r="A13" s="42">
        <v>11</v>
      </c>
      <c r="B13" s="86">
        <f t="shared" si="0"/>
        <v>315</v>
      </c>
      <c r="C13" s="86" t="s">
        <v>598</v>
      </c>
      <c r="D13" s="42" t="s">
        <v>26</v>
      </c>
      <c r="E13" s="83" t="s">
        <v>815</v>
      </c>
      <c r="F13" s="83" t="s">
        <v>818</v>
      </c>
      <c r="G13" s="87">
        <v>2</v>
      </c>
      <c r="H13" s="42"/>
    </row>
    <row r="14" spans="1:8" x14ac:dyDescent="0.9">
      <c r="A14" s="42">
        <v>12</v>
      </c>
      <c r="B14" s="86">
        <f t="shared" si="0"/>
        <v>320</v>
      </c>
      <c r="C14" s="86" t="s">
        <v>598</v>
      </c>
      <c r="D14" s="42" t="s">
        <v>26</v>
      </c>
      <c r="E14" s="83" t="s">
        <v>815</v>
      </c>
      <c r="F14" s="83" t="s">
        <v>818</v>
      </c>
      <c r="G14" s="87">
        <v>2</v>
      </c>
      <c r="H14" s="42"/>
    </row>
    <row r="15" spans="1:8" x14ac:dyDescent="0.9">
      <c r="A15" s="42">
        <v>13</v>
      </c>
      <c r="B15" s="86">
        <f t="shared" si="0"/>
        <v>325</v>
      </c>
      <c r="C15" s="86" t="s">
        <v>598</v>
      </c>
      <c r="D15" s="42" t="s">
        <v>26</v>
      </c>
      <c r="E15" s="83" t="s">
        <v>815</v>
      </c>
      <c r="F15" s="83" t="s">
        <v>818</v>
      </c>
      <c r="G15" s="87">
        <v>2</v>
      </c>
      <c r="H15" s="42"/>
    </row>
    <row r="16" spans="1:8" x14ac:dyDescent="0.9">
      <c r="A16" s="42">
        <v>14</v>
      </c>
      <c r="B16" s="86">
        <f t="shared" si="0"/>
        <v>330</v>
      </c>
      <c r="C16" s="86" t="s">
        <v>598</v>
      </c>
      <c r="D16" s="42" t="s">
        <v>26</v>
      </c>
      <c r="E16" s="83" t="s">
        <v>815</v>
      </c>
      <c r="F16" s="83" t="s">
        <v>818</v>
      </c>
      <c r="G16" s="87">
        <v>2</v>
      </c>
      <c r="H16" s="42"/>
    </row>
    <row r="17" spans="1:8" x14ac:dyDescent="0.9">
      <c r="A17" s="42">
        <v>15</v>
      </c>
      <c r="B17" s="86">
        <f t="shared" si="0"/>
        <v>335</v>
      </c>
      <c r="C17" s="86" t="s">
        <v>598</v>
      </c>
      <c r="D17" s="42" t="s">
        <v>26</v>
      </c>
      <c r="E17" s="83" t="s">
        <v>815</v>
      </c>
      <c r="F17" s="83" t="s">
        <v>818</v>
      </c>
      <c r="G17" s="87">
        <v>2</v>
      </c>
      <c r="H17" s="42"/>
    </row>
    <row r="18" spans="1:8" x14ac:dyDescent="0.9">
      <c r="A18" s="42">
        <v>16</v>
      </c>
      <c r="B18" s="86">
        <f t="shared" si="0"/>
        <v>340</v>
      </c>
      <c r="C18" s="86" t="s">
        <v>598</v>
      </c>
      <c r="D18" s="42" t="s">
        <v>26</v>
      </c>
      <c r="E18" s="83" t="s">
        <v>815</v>
      </c>
      <c r="F18" s="83" t="s">
        <v>818</v>
      </c>
      <c r="G18" s="87">
        <v>2</v>
      </c>
      <c r="H18" s="42"/>
    </row>
    <row r="19" spans="1:8" x14ac:dyDescent="0.9">
      <c r="A19" s="42">
        <v>17</v>
      </c>
      <c r="B19" s="86">
        <f t="shared" si="0"/>
        <v>345</v>
      </c>
      <c r="C19" s="86" t="s">
        <v>598</v>
      </c>
      <c r="D19" s="42" t="s">
        <v>26</v>
      </c>
      <c r="E19" s="83" t="s">
        <v>815</v>
      </c>
      <c r="F19" s="83" t="s">
        <v>818</v>
      </c>
      <c r="G19" s="87">
        <v>2</v>
      </c>
      <c r="H19" s="42"/>
    </row>
    <row r="20" spans="1:8" x14ac:dyDescent="0.9">
      <c r="A20" s="42">
        <v>18</v>
      </c>
      <c r="B20" s="86">
        <f t="shared" si="0"/>
        <v>350</v>
      </c>
      <c r="C20" s="86" t="s">
        <v>598</v>
      </c>
      <c r="D20" s="42" t="s">
        <v>26</v>
      </c>
      <c r="E20" s="83" t="s">
        <v>815</v>
      </c>
      <c r="F20" s="83" t="s">
        <v>818</v>
      </c>
      <c r="G20" s="87">
        <v>2</v>
      </c>
      <c r="H20" s="42"/>
    </row>
    <row r="21" spans="1:8" x14ac:dyDescent="0.9">
      <c r="A21" s="42">
        <v>19</v>
      </c>
      <c r="B21" s="86">
        <f t="shared" si="0"/>
        <v>355</v>
      </c>
      <c r="C21" s="86" t="s">
        <v>598</v>
      </c>
      <c r="D21" s="42" t="s">
        <v>26</v>
      </c>
      <c r="E21" s="83" t="s">
        <v>815</v>
      </c>
      <c r="F21" s="83" t="s">
        <v>818</v>
      </c>
      <c r="G21" s="87">
        <v>2</v>
      </c>
      <c r="H21" s="42"/>
    </row>
    <row r="22" spans="1:8" x14ac:dyDescent="0.9">
      <c r="A22" s="42">
        <v>20</v>
      </c>
      <c r="B22" s="86">
        <f t="shared" si="0"/>
        <v>360</v>
      </c>
      <c r="C22" s="86" t="s">
        <v>598</v>
      </c>
      <c r="D22" s="42" t="s">
        <v>26</v>
      </c>
      <c r="E22" s="83" t="s">
        <v>815</v>
      </c>
      <c r="F22" s="83" t="s">
        <v>818</v>
      </c>
      <c r="G22" s="87">
        <v>2</v>
      </c>
      <c r="H22" s="42"/>
    </row>
    <row r="23" spans="1:8" x14ac:dyDescent="0.9">
      <c r="A23" s="42">
        <v>21</v>
      </c>
      <c r="B23" s="86">
        <f t="shared" si="0"/>
        <v>365</v>
      </c>
      <c r="C23" s="86" t="s">
        <v>598</v>
      </c>
      <c r="D23" s="42" t="s">
        <v>26</v>
      </c>
      <c r="E23" s="83" t="s">
        <v>815</v>
      </c>
      <c r="F23" s="83" t="s">
        <v>818</v>
      </c>
      <c r="G23" s="87">
        <v>2</v>
      </c>
      <c r="H23" s="42"/>
    </row>
    <row r="24" spans="1:8" x14ac:dyDescent="0.9">
      <c r="A24" s="42">
        <v>22</v>
      </c>
      <c r="B24" s="86">
        <f t="shared" si="0"/>
        <v>370</v>
      </c>
      <c r="C24" s="86" t="s">
        <v>598</v>
      </c>
      <c r="D24" s="42" t="s">
        <v>26</v>
      </c>
      <c r="E24" s="83" t="s">
        <v>815</v>
      </c>
      <c r="F24" s="83" t="s">
        <v>818</v>
      </c>
      <c r="G24" s="87">
        <v>2</v>
      </c>
      <c r="H24" s="42"/>
    </row>
    <row r="25" spans="1:8" x14ac:dyDescent="0.9">
      <c r="A25" s="42">
        <v>23</v>
      </c>
      <c r="B25" s="86">
        <f t="shared" si="0"/>
        <v>375</v>
      </c>
      <c r="C25" s="86" t="s">
        <v>598</v>
      </c>
      <c r="D25" s="42" t="s">
        <v>26</v>
      </c>
      <c r="E25" s="83" t="s">
        <v>815</v>
      </c>
      <c r="F25" s="83" t="s">
        <v>818</v>
      </c>
      <c r="G25" s="87">
        <v>2</v>
      </c>
      <c r="H25" s="42"/>
    </row>
    <row r="26" spans="1:8" x14ac:dyDescent="0.9">
      <c r="A26" s="42">
        <v>24</v>
      </c>
      <c r="B26" s="86">
        <f t="shared" si="0"/>
        <v>380</v>
      </c>
      <c r="C26" s="86" t="s">
        <v>598</v>
      </c>
      <c r="D26" s="42" t="s">
        <v>26</v>
      </c>
      <c r="E26" s="83" t="s">
        <v>815</v>
      </c>
      <c r="F26" s="83" t="s">
        <v>818</v>
      </c>
      <c r="G26" s="87">
        <v>2</v>
      </c>
      <c r="H26" s="42"/>
    </row>
    <row r="27" spans="1:8" x14ac:dyDescent="0.9">
      <c r="A27" s="42">
        <v>25</v>
      </c>
      <c r="B27" s="86">
        <f t="shared" si="0"/>
        <v>385</v>
      </c>
      <c r="C27" s="86" t="s">
        <v>598</v>
      </c>
      <c r="D27" s="42" t="s">
        <v>26</v>
      </c>
      <c r="E27" s="83" t="s">
        <v>815</v>
      </c>
      <c r="F27" s="83" t="s">
        <v>818</v>
      </c>
      <c r="G27" s="87">
        <v>2</v>
      </c>
      <c r="H27" s="42"/>
    </row>
    <row r="28" spans="1:8" x14ac:dyDescent="0.9">
      <c r="A28" s="42">
        <v>26</v>
      </c>
      <c r="B28" s="86">
        <f t="shared" si="0"/>
        <v>390</v>
      </c>
      <c r="C28" s="86" t="s">
        <v>598</v>
      </c>
      <c r="D28" s="42" t="s">
        <v>26</v>
      </c>
      <c r="E28" s="83" t="s">
        <v>815</v>
      </c>
      <c r="F28" s="83" t="s">
        <v>818</v>
      </c>
      <c r="G28" s="87">
        <v>2</v>
      </c>
      <c r="H28" s="42"/>
    </row>
    <row r="29" spans="1:8" x14ac:dyDescent="0.9">
      <c r="A29" s="42">
        <v>27</v>
      </c>
      <c r="B29" s="86">
        <f t="shared" si="0"/>
        <v>395</v>
      </c>
      <c r="C29" s="86" t="s">
        <v>598</v>
      </c>
      <c r="D29" s="42" t="s">
        <v>26</v>
      </c>
      <c r="E29" s="83" t="s">
        <v>815</v>
      </c>
      <c r="F29" s="83" t="s">
        <v>818</v>
      </c>
      <c r="G29" s="87">
        <v>2</v>
      </c>
      <c r="H29" s="42"/>
    </row>
    <row r="30" spans="1:8" x14ac:dyDescent="0.9">
      <c r="A30" s="42">
        <v>28</v>
      </c>
      <c r="B30" s="86">
        <f t="shared" si="0"/>
        <v>400</v>
      </c>
      <c r="C30" s="86" t="s">
        <v>598</v>
      </c>
      <c r="D30" s="42" t="s">
        <v>26</v>
      </c>
      <c r="E30" s="83" t="s">
        <v>815</v>
      </c>
      <c r="F30" s="83" t="s">
        <v>818</v>
      </c>
      <c r="G30" s="87">
        <v>2</v>
      </c>
      <c r="H30" s="42"/>
    </row>
    <row r="31" spans="1:8" x14ac:dyDescent="0.9">
      <c r="A31" s="42">
        <v>29</v>
      </c>
      <c r="B31" s="86">
        <f t="shared" si="0"/>
        <v>405</v>
      </c>
      <c r="C31" s="86" t="s">
        <v>598</v>
      </c>
      <c r="D31" s="42" t="s">
        <v>26</v>
      </c>
      <c r="E31" s="83" t="s">
        <v>815</v>
      </c>
      <c r="F31" s="83" t="s">
        <v>818</v>
      </c>
      <c r="G31" s="87">
        <v>2</v>
      </c>
      <c r="H31" s="42"/>
    </row>
    <row r="32" spans="1:8" x14ac:dyDescent="0.9">
      <c r="A32" s="42">
        <v>30</v>
      </c>
      <c r="B32" s="86">
        <f t="shared" si="0"/>
        <v>410</v>
      </c>
      <c r="C32" s="86" t="s">
        <v>598</v>
      </c>
      <c r="D32" s="42" t="s">
        <v>26</v>
      </c>
      <c r="E32" s="83" t="s">
        <v>815</v>
      </c>
      <c r="F32" s="83" t="s">
        <v>818</v>
      </c>
      <c r="G32" s="87">
        <v>2</v>
      </c>
      <c r="H32" s="42"/>
    </row>
    <row r="33" spans="1:8" x14ac:dyDescent="0.9">
      <c r="A33" s="42">
        <v>31</v>
      </c>
      <c r="B33" s="86">
        <f t="shared" si="0"/>
        <v>415</v>
      </c>
      <c r="C33" s="86" t="s">
        <v>598</v>
      </c>
      <c r="D33" s="42" t="s">
        <v>26</v>
      </c>
      <c r="E33" s="83" t="s">
        <v>815</v>
      </c>
      <c r="F33" s="83" t="s">
        <v>818</v>
      </c>
      <c r="G33" s="87">
        <v>2</v>
      </c>
      <c r="H33" s="42"/>
    </row>
    <row r="34" spans="1:8" x14ac:dyDescent="0.9">
      <c r="C34" s="306" t="s">
        <v>566</v>
      </c>
      <c r="D34" s="306"/>
      <c r="E34" s="37"/>
      <c r="F34" s="37"/>
      <c r="G34" s="264">
        <f>SUM(G3:G33)</f>
        <v>62</v>
      </c>
    </row>
  </sheetData>
  <mergeCells count="2">
    <mergeCell ref="A1:H1"/>
    <mergeCell ref="C34:D3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72647-6BBB-4AB6-8170-ED8F87928819}">
  <sheetPr>
    <tabColor rgb="FF92D050"/>
  </sheetPr>
  <dimension ref="A1:H34"/>
  <sheetViews>
    <sheetView topLeftCell="A18" workbookViewId="0">
      <selection activeCell="G34" sqref="G34"/>
    </sheetView>
  </sheetViews>
  <sheetFormatPr defaultColWidth="8.90625" defaultRowHeight="14.5" x14ac:dyDescent="0.35"/>
  <cols>
    <col min="1" max="1" width="5.6328125" style="25" customWidth="1"/>
    <col min="2" max="6" width="12.36328125" style="25" customWidth="1"/>
    <col min="7" max="7" width="11.08984375" style="25" customWidth="1"/>
    <col min="8" max="8" width="13" style="25" customWidth="1"/>
    <col min="9" max="16384" width="8.90625" style="25"/>
  </cols>
  <sheetData>
    <row r="1" spans="1:8" ht="15" thickBot="1" x14ac:dyDescent="0.4">
      <c r="A1" s="307" t="s">
        <v>699</v>
      </c>
      <c r="B1" s="308"/>
      <c r="C1" s="308"/>
      <c r="D1" s="308"/>
      <c r="E1" s="308"/>
      <c r="F1" s="308"/>
      <c r="G1" s="308"/>
      <c r="H1" s="309"/>
    </row>
    <row r="2" spans="1:8" ht="15" thickBot="1" x14ac:dyDescent="0.4">
      <c r="A2" s="71" t="s">
        <v>697</v>
      </c>
      <c r="B2" s="72" t="s">
        <v>1</v>
      </c>
      <c r="C2" s="72" t="s">
        <v>2</v>
      </c>
      <c r="D2" s="72" t="s">
        <v>698</v>
      </c>
      <c r="E2" s="72" t="s">
        <v>781</v>
      </c>
      <c r="F2" s="72" t="s">
        <v>550</v>
      </c>
      <c r="G2" s="72" t="s">
        <v>624</v>
      </c>
      <c r="H2" s="73" t="s">
        <v>6</v>
      </c>
    </row>
    <row r="3" spans="1:8" x14ac:dyDescent="0.35">
      <c r="A3" s="74">
        <v>1</v>
      </c>
      <c r="B3" s="75">
        <v>265</v>
      </c>
      <c r="C3" s="75" t="s">
        <v>598</v>
      </c>
      <c r="D3" s="74" t="s">
        <v>26</v>
      </c>
      <c r="E3" s="74" t="s">
        <v>816</v>
      </c>
      <c r="F3" s="74" t="s">
        <v>817</v>
      </c>
      <c r="G3" s="76">
        <v>2</v>
      </c>
      <c r="H3" s="74"/>
    </row>
    <row r="4" spans="1:8" x14ac:dyDescent="0.35">
      <c r="A4" s="26">
        <v>2</v>
      </c>
      <c r="B4" s="77">
        <f>B3+5</f>
        <v>270</v>
      </c>
      <c r="C4" s="78" t="s">
        <v>598</v>
      </c>
      <c r="D4" s="26" t="s">
        <v>26</v>
      </c>
      <c r="E4" s="74" t="s">
        <v>816</v>
      </c>
      <c r="F4" s="74" t="s">
        <v>817</v>
      </c>
      <c r="G4" s="27">
        <v>2</v>
      </c>
      <c r="H4" s="26"/>
    </row>
    <row r="5" spans="1:8" x14ac:dyDescent="0.35">
      <c r="A5" s="26">
        <v>3</v>
      </c>
      <c r="B5" s="77">
        <f t="shared" ref="B5:B33" si="0">B4+5</f>
        <v>275</v>
      </c>
      <c r="C5" s="78" t="s">
        <v>598</v>
      </c>
      <c r="D5" s="26" t="s">
        <v>26</v>
      </c>
      <c r="E5" s="74" t="s">
        <v>816</v>
      </c>
      <c r="F5" s="74" t="s">
        <v>817</v>
      </c>
      <c r="G5" s="27">
        <v>2</v>
      </c>
      <c r="H5" s="26"/>
    </row>
    <row r="6" spans="1:8" x14ac:dyDescent="0.35">
      <c r="A6" s="26">
        <v>4</v>
      </c>
      <c r="B6" s="77">
        <f t="shared" si="0"/>
        <v>280</v>
      </c>
      <c r="C6" s="78" t="s">
        <v>598</v>
      </c>
      <c r="D6" s="26" t="s">
        <v>26</v>
      </c>
      <c r="E6" s="74" t="s">
        <v>816</v>
      </c>
      <c r="F6" s="74" t="s">
        <v>817</v>
      </c>
      <c r="G6" s="27">
        <v>2</v>
      </c>
      <c r="H6" s="26"/>
    </row>
    <row r="7" spans="1:8" x14ac:dyDescent="0.35">
      <c r="A7" s="26">
        <v>5</v>
      </c>
      <c r="B7" s="77">
        <f t="shared" si="0"/>
        <v>285</v>
      </c>
      <c r="C7" s="78" t="s">
        <v>598</v>
      </c>
      <c r="D7" s="26" t="s">
        <v>26</v>
      </c>
      <c r="E7" s="74" t="s">
        <v>816</v>
      </c>
      <c r="F7" s="74" t="s">
        <v>817</v>
      </c>
      <c r="G7" s="27">
        <v>2</v>
      </c>
      <c r="H7" s="26"/>
    </row>
    <row r="8" spans="1:8" x14ac:dyDescent="0.35">
      <c r="A8" s="26">
        <v>6</v>
      </c>
      <c r="B8" s="77">
        <f t="shared" si="0"/>
        <v>290</v>
      </c>
      <c r="C8" s="78" t="s">
        <v>598</v>
      </c>
      <c r="D8" s="26" t="s">
        <v>26</v>
      </c>
      <c r="E8" s="74" t="s">
        <v>816</v>
      </c>
      <c r="F8" s="74" t="s">
        <v>817</v>
      </c>
      <c r="G8" s="27">
        <v>2</v>
      </c>
      <c r="H8" s="26"/>
    </row>
    <row r="9" spans="1:8" x14ac:dyDescent="0.35">
      <c r="A9" s="26">
        <v>7</v>
      </c>
      <c r="B9" s="77">
        <f t="shared" si="0"/>
        <v>295</v>
      </c>
      <c r="C9" s="78" t="s">
        <v>598</v>
      </c>
      <c r="D9" s="26" t="s">
        <v>26</v>
      </c>
      <c r="E9" s="74" t="s">
        <v>816</v>
      </c>
      <c r="F9" s="74" t="s">
        <v>817</v>
      </c>
      <c r="G9" s="27">
        <v>2</v>
      </c>
      <c r="H9" s="26"/>
    </row>
    <row r="10" spans="1:8" x14ac:dyDescent="0.35">
      <c r="A10" s="26">
        <v>8</v>
      </c>
      <c r="B10" s="77">
        <f t="shared" si="0"/>
        <v>300</v>
      </c>
      <c r="C10" s="78" t="s">
        <v>598</v>
      </c>
      <c r="D10" s="26" t="s">
        <v>26</v>
      </c>
      <c r="E10" s="74" t="s">
        <v>816</v>
      </c>
      <c r="F10" s="74" t="s">
        <v>817</v>
      </c>
      <c r="G10" s="27">
        <v>2</v>
      </c>
      <c r="H10" s="26"/>
    </row>
    <row r="11" spans="1:8" x14ac:dyDescent="0.35">
      <c r="A11" s="26">
        <v>9</v>
      </c>
      <c r="B11" s="77">
        <f t="shared" si="0"/>
        <v>305</v>
      </c>
      <c r="C11" s="78" t="s">
        <v>598</v>
      </c>
      <c r="D11" s="26" t="s">
        <v>26</v>
      </c>
      <c r="E11" s="74" t="s">
        <v>816</v>
      </c>
      <c r="F11" s="74" t="s">
        <v>817</v>
      </c>
      <c r="G11" s="27">
        <v>2</v>
      </c>
      <c r="H11" s="26"/>
    </row>
    <row r="12" spans="1:8" x14ac:dyDescent="0.35">
      <c r="A12" s="26">
        <v>10</v>
      </c>
      <c r="B12" s="77">
        <f t="shared" si="0"/>
        <v>310</v>
      </c>
      <c r="C12" s="78" t="s">
        <v>598</v>
      </c>
      <c r="D12" s="26" t="s">
        <v>26</v>
      </c>
      <c r="E12" s="74" t="s">
        <v>816</v>
      </c>
      <c r="F12" s="74" t="s">
        <v>817</v>
      </c>
      <c r="G12" s="27">
        <v>2</v>
      </c>
      <c r="H12" s="26"/>
    </row>
    <row r="13" spans="1:8" x14ac:dyDescent="0.35">
      <c r="A13" s="26">
        <v>11</v>
      </c>
      <c r="B13" s="77">
        <f t="shared" si="0"/>
        <v>315</v>
      </c>
      <c r="C13" s="78" t="s">
        <v>598</v>
      </c>
      <c r="D13" s="26" t="s">
        <v>26</v>
      </c>
      <c r="E13" s="74" t="s">
        <v>816</v>
      </c>
      <c r="F13" s="74" t="s">
        <v>817</v>
      </c>
      <c r="G13" s="27">
        <v>2</v>
      </c>
      <c r="H13" s="26"/>
    </row>
    <row r="14" spans="1:8" x14ac:dyDescent="0.35">
      <c r="A14" s="26">
        <v>12</v>
      </c>
      <c r="B14" s="77">
        <f t="shared" si="0"/>
        <v>320</v>
      </c>
      <c r="C14" s="78" t="s">
        <v>598</v>
      </c>
      <c r="D14" s="26" t="s">
        <v>26</v>
      </c>
      <c r="E14" s="74" t="s">
        <v>816</v>
      </c>
      <c r="F14" s="74" t="s">
        <v>817</v>
      </c>
      <c r="G14" s="27">
        <v>2</v>
      </c>
      <c r="H14" s="26"/>
    </row>
    <row r="15" spans="1:8" x14ac:dyDescent="0.35">
      <c r="A15" s="26">
        <v>13</v>
      </c>
      <c r="B15" s="77">
        <f t="shared" si="0"/>
        <v>325</v>
      </c>
      <c r="C15" s="78" t="s">
        <v>598</v>
      </c>
      <c r="D15" s="26" t="s">
        <v>26</v>
      </c>
      <c r="E15" s="74" t="s">
        <v>816</v>
      </c>
      <c r="F15" s="74" t="s">
        <v>817</v>
      </c>
      <c r="G15" s="27">
        <v>2</v>
      </c>
      <c r="H15" s="26"/>
    </row>
    <row r="16" spans="1:8" x14ac:dyDescent="0.35">
      <c r="A16" s="26">
        <v>14</v>
      </c>
      <c r="B16" s="77">
        <f t="shared" si="0"/>
        <v>330</v>
      </c>
      <c r="C16" s="78" t="s">
        <v>598</v>
      </c>
      <c r="D16" s="26" t="s">
        <v>26</v>
      </c>
      <c r="E16" s="74" t="s">
        <v>816</v>
      </c>
      <c r="F16" s="74" t="s">
        <v>817</v>
      </c>
      <c r="G16" s="27">
        <v>2</v>
      </c>
      <c r="H16" s="26"/>
    </row>
    <row r="17" spans="1:8" x14ac:dyDescent="0.35">
      <c r="A17" s="26">
        <v>15</v>
      </c>
      <c r="B17" s="77">
        <f t="shared" si="0"/>
        <v>335</v>
      </c>
      <c r="C17" s="78" t="s">
        <v>598</v>
      </c>
      <c r="D17" s="26" t="s">
        <v>26</v>
      </c>
      <c r="E17" s="74" t="s">
        <v>816</v>
      </c>
      <c r="F17" s="74" t="s">
        <v>817</v>
      </c>
      <c r="G17" s="27">
        <v>2</v>
      </c>
      <c r="H17" s="26"/>
    </row>
    <row r="18" spans="1:8" x14ac:dyDescent="0.35">
      <c r="A18" s="26">
        <v>16</v>
      </c>
      <c r="B18" s="77">
        <f t="shared" si="0"/>
        <v>340</v>
      </c>
      <c r="C18" s="78" t="s">
        <v>598</v>
      </c>
      <c r="D18" s="26" t="s">
        <v>26</v>
      </c>
      <c r="E18" s="74" t="s">
        <v>816</v>
      </c>
      <c r="F18" s="74" t="s">
        <v>817</v>
      </c>
      <c r="G18" s="27">
        <v>2</v>
      </c>
      <c r="H18" s="26"/>
    </row>
    <row r="19" spans="1:8" x14ac:dyDescent="0.35">
      <c r="A19" s="26">
        <v>17</v>
      </c>
      <c r="B19" s="77">
        <f t="shared" si="0"/>
        <v>345</v>
      </c>
      <c r="C19" s="78" t="s">
        <v>598</v>
      </c>
      <c r="D19" s="26" t="s">
        <v>26</v>
      </c>
      <c r="E19" s="74" t="s">
        <v>816</v>
      </c>
      <c r="F19" s="74" t="s">
        <v>817</v>
      </c>
      <c r="G19" s="27">
        <v>2</v>
      </c>
      <c r="H19" s="26"/>
    </row>
    <row r="20" spans="1:8" x14ac:dyDescent="0.35">
      <c r="A20" s="26">
        <v>18</v>
      </c>
      <c r="B20" s="77">
        <f t="shared" si="0"/>
        <v>350</v>
      </c>
      <c r="C20" s="78" t="s">
        <v>598</v>
      </c>
      <c r="D20" s="26" t="s">
        <v>26</v>
      </c>
      <c r="E20" s="74" t="s">
        <v>816</v>
      </c>
      <c r="F20" s="74" t="s">
        <v>817</v>
      </c>
      <c r="G20" s="27">
        <v>2</v>
      </c>
      <c r="H20" s="26"/>
    </row>
    <row r="21" spans="1:8" x14ac:dyDescent="0.35">
      <c r="A21" s="26">
        <v>19</v>
      </c>
      <c r="B21" s="77">
        <f t="shared" si="0"/>
        <v>355</v>
      </c>
      <c r="C21" s="78" t="s">
        <v>598</v>
      </c>
      <c r="D21" s="26" t="s">
        <v>26</v>
      </c>
      <c r="E21" s="74" t="s">
        <v>816</v>
      </c>
      <c r="F21" s="74" t="s">
        <v>817</v>
      </c>
      <c r="G21" s="27">
        <v>2</v>
      </c>
      <c r="H21" s="26"/>
    </row>
    <row r="22" spans="1:8" x14ac:dyDescent="0.35">
      <c r="A22" s="26">
        <v>20</v>
      </c>
      <c r="B22" s="77">
        <f t="shared" si="0"/>
        <v>360</v>
      </c>
      <c r="C22" s="78" t="s">
        <v>598</v>
      </c>
      <c r="D22" s="26" t="s">
        <v>26</v>
      </c>
      <c r="E22" s="74" t="s">
        <v>816</v>
      </c>
      <c r="F22" s="74" t="s">
        <v>817</v>
      </c>
      <c r="G22" s="27">
        <v>2</v>
      </c>
      <c r="H22" s="26"/>
    </row>
    <row r="23" spans="1:8" x14ac:dyDescent="0.35">
      <c r="A23" s="26">
        <v>21</v>
      </c>
      <c r="B23" s="77">
        <f t="shared" si="0"/>
        <v>365</v>
      </c>
      <c r="C23" s="78" t="s">
        <v>598</v>
      </c>
      <c r="D23" s="26" t="s">
        <v>26</v>
      </c>
      <c r="E23" s="74" t="s">
        <v>816</v>
      </c>
      <c r="F23" s="74" t="s">
        <v>817</v>
      </c>
      <c r="G23" s="27">
        <v>2</v>
      </c>
      <c r="H23" s="26"/>
    </row>
    <row r="24" spans="1:8" x14ac:dyDescent="0.35">
      <c r="A24" s="26">
        <v>22</v>
      </c>
      <c r="B24" s="77">
        <f t="shared" si="0"/>
        <v>370</v>
      </c>
      <c r="C24" s="78" t="s">
        <v>598</v>
      </c>
      <c r="D24" s="26" t="s">
        <v>26</v>
      </c>
      <c r="E24" s="74" t="s">
        <v>816</v>
      </c>
      <c r="F24" s="74" t="s">
        <v>817</v>
      </c>
      <c r="G24" s="27">
        <v>2</v>
      </c>
      <c r="H24" s="26"/>
    </row>
    <row r="25" spans="1:8" x14ac:dyDescent="0.35">
      <c r="A25" s="26">
        <v>23</v>
      </c>
      <c r="B25" s="77">
        <f t="shared" si="0"/>
        <v>375</v>
      </c>
      <c r="C25" s="78" t="s">
        <v>598</v>
      </c>
      <c r="D25" s="26" t="s">
        <v>26</v>
      </c>
      <c r="E25" s="74" t="s">
        <v>816</v>
      </c>
      <c r="F25" s="74" t="s">
        <v>817</v>
      </c>
      <c r="G25" s="27">
        <v>2</v>
      </c>
      <c r="H25" s="26"/>
    </row>
    <row r="26" spans="1:8" x14ac:dyDescent="0.35">
      <c r="A26" s="26">
        <v>24</v>
      </c>
      <c r="B26" s="77">
        <f t="shared" si="0"/>
        <v>380</v>
      </c>
      <c r="C26" s="78" t="s">
        <v>598</v>
      </c>
      <c r="D26" s="26" t="s">
        <v>26</v>
      </c>
      <c r="E26" s="74" t="s">
        <v>816</v>
      </c>
      <c r="F26" s="74" t="s">
        <v>817</v>
      </c>
      <c r="G26" s="27">
        <v>2</v>
      </c>
      <c r="H26" s="26"/>
    </row>
    <row r="27" spans="1:8" x14ac:dyDescent="0.35">
      <c r="A27" s="26">
        <v>25</v>
      </c>
      <c r="B27" s="77">
        <f t="shared" si="0"/>
        <v>385</v>
      </c>
      <c r="C27" s="78" t="s">
        <v>598</v>
      </c>
      <c r="D27" s="26" t="s">
        <v>26</v>
      </c>
      <c r="E27" s="74" t="s">
        <v>816</v>
      </c>
      <c r="F27" s="74" t="s">
        <v>817</v>
      </c>
      <c r="G27" s="27">
        <v>2</v>
      </c>
      <c r="H27" s="26"/>
    </row>
    <row r="28" spans="1:8" x14ac:dyDescent="0.35">
      <c r="A28" s="26">
        <v>26</v>
      </c>
      <c r="B28" s="77">
        <f t="shared" si="0"/>
        <v>390</v>
      </c>
      <c r="C28" s="78" t="s">
        <v>598</v>
      </c>
      <c r="D28" s="26" t="s">
        <v>26</v>
      </c>
      <c r="E28" s="74" t="s">
        <v>816</v>
      </c>
      <c r="F28" s="74" t="s">
        <v>817</v>
      </c>
      <c r="G28" s="27">
        <v>2</v>
      </c>
      <c r="H28" s="26"/>
    </row>
    <row r="29" spans="1:8" x14ac:dyDescent="0.35">
      <c r="A29" s="26">
        <v>27</v>
      </c>
      <c r="B29" s="77">
        <f t="shared" si="0"/>
        <v>395</v>
      </c>
      <c r="C29" s="78" t="s">
        <v>598</v>
      </c>
      <c r="D29" s="26" t="s">
        <v>26</v>
      </c>
      <c r="E29" s="74" t="s">
        <v>816</v>
      </c>
      <c r="F29" s="74" t="s">
        <v>817</v>
      </c>
      <c r="G29" s="27">
        <v>2</v>
      </c>
      <c r="H29" s="26"/>
    </row>
    <row r="30" spans="1:8" x14ac:dyDescent="0.35">
      <c r="A30" s="26">
        <v>28</v>
      </c>
      <c r="B30" s="77">
        <f t="shared" si="0"/>
        <v>400</v>
      </c>
      <c r="C30" s="78" t="s">
        <v>598</v>
      </c>
      <c r="D30" s="26" t="s">
        <v>26</v>
      </c>
      <c r="E30" s="74" t="s">
        <v>816</v>
      </c>
      <c r="F30" s="74" t="s">
        <v>817</v>
      </c>
      <c r="G30" s="27">
        <v>2</v>
      </c>
      <c r="H30" s="26"/>
    </row>
    <row r="31" spans="1:8" x14ac:dyDescent="0.35">
      <c r="A31" s="26">
        <v>29</v>
      </c>
      <c r="B31" s="77">
        <f t="shared" si="0"/>
        <v>405</v>
      </c>
      <c r="C31" s="78" t="s">
        <v>598</v>
      </c>
      <c r="D31" s="26" t="s">
        <v>26</v>
      </c>
      <c r="E31" s="74" t="s">
        <v>816</v>
      </c>
      <c r="F31" s="74" t="s">
        <v>817</v>
      </c>
      <c r="G31" s="27">
        <v>2</v>
      </c>
      <c r="H31" s="26"/>
    </row>
    <row r="32" spans="1:8" x14ac:dyDescent="0.35">
      <c r="A32" s="26">
        <v>30</v>
      </c>
      <c r="B32" s="77">
        <f t="shared" si="0"/>
        <v>410</v>
      </c>
      <c r="C32" s="78" t="s">
        <v>598</v>
      </c>
      <c r="D32" s="26" t="s">
        <v>26</v>
      </c>
      <c r="E32" s="74" t="s">
        <v>816</v>
      </c>
      <c r="F32" s="74" t="s">
        <v>817</v>
      </c>
      <c r="G32" s="27">
        <v>2</v>
      </c>
      <c r="H32" s="26"/>
    </row>
    <row r="33" spans="1:8" x14ac:dyDescent="0.35">
      <c r="A33" s="26">
        <v>31</v>
      </c>
      <c r="B33" s="77">
        <f t="shared" si="0"/>
        <v>415</v>
      </c>
      <c r="C33" s="78" t="s">
        <v>598</v>
      </c>
      <c r="D33" s="26" t="s">
        <v>26</v>
      </c>
      <c r="E33" s="74" t="s">
        <v>816</v>
      </c>
      <c r="F33" s="74" t="s">
        <v>817</v>
      </c>
      <c r="G33" s="27">
        <v>2</v>
      </c>
      <c r="H33" s="26"/>
    </row>
    <row r="34" spans="1:8" x14ac:dyDescent="0.35">
      <c r="C34" s="310" t="s">
        <v>566</v>
      </c>
      <c r="D34" s="310"/>
      <c r="E34" s="154"/>
      <c r="F34" s="154"/>
      <c r="G34" s="257">
        <f>SUM(G3:G33)</f>
        <v>62</v>
      </c>
    </row>
  </sheetData>
  <mergeCells count="2">
    <mergeCell ref="A1:H1"/>
    <mergeCell ref="C34:D3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53205-F3ED-4A81-8C17-0FC2CBBB54E4}">
  <sheetPr>
    <tabColor rgb="FF92D050"/>
  </sheetPr>
  <dimension ref="A1:L46"/>
  <sheetViews>
    <sheetView topLeftCell="A28" zoomScale="73" workbookViewId="0">
      <selection activeCell="D45" sqref="D45"/>
    </sheetView>
  </sheetViews>
  <sheetFormatPr defaultRowHeight="14.5" x14ac:dyDescent="0.35"/>
  <cols>
    <col min="2" max="2" width="12.54296875" customWidth="1"/>
    <col min="3" max="4" width="11" customWidth="1"/>
    <col min="5" max="5" width="23.1796875" customWidth="1"/>
    <col min="7" max="7" width="15.54296875" customWidth="1"/>
    <col min="8" max="8" width="7.81640625" customWidth="1"/>
    <col min="9" max="9" width="8.90625" customWidth="1"/>
    <col min="10" max="11" width="11.54296875" customWidth="1"/>
    <col min="12" max="12" width="18.6328125" customWidth="1"/>
  </cols>
  <sheetData>
    <row r="1" spans="1:12" ht="20" x14ac:dyDescent="0.35">
      <c r="A1" s="311" t="s">
        <v>705</v>
      </c>
      <c r="B1" s="312"/>
      <c r="C1" s="312"/>
      <c r="D1" s="312"/>
      <c r="E1" s="313"/>
      <c r="H1" s="311" t="s">
        <v>705</v>
      </c>
      <c r="I1" s="312"/>
      <c r="J1" s="312"/>
      <c r="K1" s="312"/>
      <c r="L1" s="313"/>
    </row>
    <row r="2" spans="1:12" ht="20" x14ac:dyDescent="0.35">
      <c r="A2" s="314" t="s">
        <v>704</v>
      </c>
      <c r="B2" s="315"/>
      <c r="C2" s="315"/>
      <c r="D2" s="315"/>
      <c r="E2" s="316"/>
      <c r="H2" s="314" t="s">
        <v>704</v>
      </c>
      <c r="I2" s="315"/>
      <c r="J2" s="315"/>
      <c r="K2" s="315"/>
      <c r="L2" s="316"/>
    </row>
    <row r="3" spans="1:12" ht="20" customHeight="1" x14ac:dyDescent="0.35">
      <c r="A3" s="319" t="s">
        <v>703</v>
      </c>
      <c r="B3" s="317" t="s">
        <v>702</v>
      </c>
      <c r="C3" s="317" t="s">
        <v>701</v>
      </c>
      <c r="D3" s="317" t="s">
        <v>2</v>
      </c>
      <c r="E3" s="323" t="s">
        <v>6</v>
      </c>
      <c r="H3" s="319" t="s">
        <v>703</v>
      </c>
      <c r="I3" s="317" t="s">
        <v>702</v>
      </c>
      <c r="J3" s="317" t="s">
        <v>701</v>
      </c>
      <c r="K3" s="321" t="s">
        <v>2</v>
      </c>
      <c r="L3" s="323" t="s">
        <v>6</v>
      </c>
    </row>
    <row r="4" spans="1:12" ht="20" customHeight="1" x14ac:dyDescent="0.35">
      <c r="A4" s="320"/>
      <c r="B4" s="318"/>
      <c r="C4" s="318"/>
      <c r="D4" s="318"/>
      <c r="E4" s="324"/>
      <c r="H4" s="320"/>
      <c r="I4" s="318"/>
      <c r="J4" s="318"/>
      <c r="K4" s="322"/>
      <c r="L4" s="324"/>
    </row>
    <row r="5" spans="1:12" ht="21.5" x14ac:dyDescent="0.9">
      <c r="A5" s="95">
        <v>1</v>
      </c>
      <c r="B5" s="93">
        <v>269.7</v>
      </c>
      <c r="C5" s="93">
        <v>270.52999999999997</v>
      </c>
      <c r="D5" s="89" t="s">
        <v>8</v>
      </c>
      <c r="E5" s="92"/>
      <c r="H5" s="94">
        <v>1</v>
      </c>
      <c r="I5" s="93">
        <v>419.5</v>
      </c>
      <c r="J5" s="93">
        <v>416.3</v>
      </c>
      <c r="K5" s="89" t="s">
        <v>57</v>
      </c>
      <c r="L5" s="92"/>
    </row>
    <row r="6" spans="1:12" ht="21.5" x14ac:dyDescent="0.9">
      <c r="A6" s="95">
        <f t="shared" ref="A6:A42" si="0">+A5+1</f>
        <v>2</v>
      </c>
      <c r="B6" s="93">
        <v>273.86</v>
      </c>
      <c r="C6" s="93">
        <v>274.45999999999998</v>
      </c>
      <c r="D6" s="89" t="s">
        <v>8</v>
      </c>
      <c r="E6" s="92"/>
      <c r="H6" s="94">
        <v>2</v>
      </c>
      <c r="I6" s="93">
        <v>415.07</v>
      </c>
      <c r="J6" s="93">
        <v>413.9</v>
      </c>
      <c r="K6" s="89" t="s">
        <v>57</v>
      </c>
      <c r="L6" s="92"/>
    </row>
    <row r="7" spans="1:12" ht="21.5" x14ac:dyDescent="0.9">
      <c r="A7" s="95">
        <f t="shared" si="0"/>
        <v>3</v>
      </c>
      <c r="B7" s="93">
        <v>277.32</v>
      </c>
      <c r="C7" s="93">
        <v>278.24</v>
      </c>
      <c r="D7" s="89" t="s">
        <v>8</v>
      </c>
      <c r="E7" s="92"/>
      <c r="H7" s="94">
        <f t="shared" ref="H7:H41" si="1">+H6+1</f>
        <v>3</v>
      </c>
      <c r="I7" s="93">
        <v>413.85</v>
      </c>
      <c r="J7" s="93">
        <v>413.04</v>
      </c>
      <c r="K7" s="89" t="s">
        <v>57</v>
      </c>
      <c r="L7" s="92"/>
    </row>
    <row r="8" spans="1:12" ht="21.5" x14ac:dyDescent="0.9">
      <c r="A8" s="95">
        <f t="shared" si="0"/>
        <v>4</v>
      </c>
      <c r="B8" s="93">
        <v>281.93</v>
      </c>
      <c r="C8" s="93">
        <v>282.88</v>
      </c>
      <c r="D8" s="89" t="s">
        <v>8</v>
      </c>
      <c r="E8" s="92"/>
      <c r="H8" s="94">
        <f t="shared" si="1"/>
        <v>4</v>
      </c>
      <c r="I8" s="93">
        <v>412.95</v>
      </c>
      <c r="J8" s="93">
        <v>412.3</v>
      </c>
      <c r="K8" s="89" t="s">
        <v>57</v>
      </c>
      <c r="L8" s="92"/>
    </row>
    <row r="9" spans="1:12" ht="21.5" x14ac:dyDescent="0.9">
      <c r="A9" s="95">
        <f t="shared" si="0"/>
        <v>5</v>
      </c>
      <c r="B9" s="93">
        <v>287.75</v>
      </c>
      <c r="C9" s="93">
        <v>288.64999999999998</v>
      </c>
      <c r="D9" s="89" t="s">
        <v>8</v>
      </c>
      <c r="E9" s="92"/>
      <c r="H9" s="94">
        <f t="shared" si="1"/>
        <v>5</v>
      </c>
      <c r="I9" s="93">
        <v>408.03</v>
      </c>
      <c r="J9" s="93">
        <v>407.1</v>
      </c>
      <c r="K9" s="89" t="s">
        <v>57</v>
      </c>
      <c r="L9" s="92"/>
    </row>
    <row r="10" spans="1:12" ht="23" customHeight="1" x14ac:dyDescent="0.9">
      <c r="A10" s="95">
        <f t="shared" si="0"/>
        <v>6</v>
      </c>
      <c r="B10" s="93">
        <v>289.97000000000003</v>
      </c>
      <c r="C10" s="93">
        <v>290.60000000000002</v>
      </c>
      <c r="D10" s="89" t="s">
        <v>8</v>
      </c>
      <c r="E10" s="92"/>
      <c r="H10" s="94">
        <f t="shared" si="1"/>
        <v>6</v>
      </c>
      <c r="I10" s="93">
        <v>404</v>
      </c>
      <c r="J10" s="93">
        <v>403.35</v>
      </c>
      <c r="K10" s="89" t="s">
        <v>57</v>
      </c>
      <c r="L10" s="92"/>
    </row>
    <row r="11" spans="1:12" ht="21.5" x14ac:dyDescent="0.9">
      <c r="A11" s="95">
        <f t="shared" si="0"/>
        <v>7</v>
      </c>
      <c r="B11" s="93">
        <v>290.7</v>
      </c>
      <c r="C11" s="93">
        <v>291.39</v>
      </c>
      <c r="D11" s="89" t="s">
        <v>8</v>
      </c>
      <c r="E11" s="92"/>
      <c r="H11" s="94">
        <f t="shared" si="1"/>
        <v>7</v>
      </c>
      <c r="I11" s="93">
        <v>403.25</v>
      </c>
      <c r="J11" s="93">
        <v>402.6</v>
      </c>
      <c r="K11" s="89" t="s">
        <v>57</v>
      </c>
      <c r="L11" s="92"/>
    </row>
    <row r="12" spans="1:12" ht="21.5" x14ac:dyDescent="0.9">
      <c r="A12" s="95">
        <f t="shared" si="0"/>
        <v>8</v>
      </c>
      <c r="B12" s="93">
        <v>294.85000000000002</v>
      </c>
      <c r="C12" s="93">
        <v>295.85000000000002</v>
      </c>
      <c r="D12" s="89" t="s">
        <v>8</v>
      </c>
      <c r="E12" s="92"/>
      <c r="H12" s="94">
        <f t="shared" si="1"/>
        <v>8</v>
      </c>
      <c r="I12" s="93">
        <v>401.95</v>
      </c>
      <c r="J12" s="93">
        <v>401.02</v>
      </c>
      <c r="K12" s="89" t="s">
        <v>57</v>
      </c>
      <c r="L12" s="92"/>
    </row>
    <row r="13" spans="1:12" ht="21.5" x14ac:dyDescent="0.9">
      <c r="A13" s="95">
        <f t="shared" si="0"/>
        <v>9</v>
      </c>
      <c r="B13" s="93">
        <v>303.2</v>
      </c>
      <c r="C13" s="93">
        <v>304.08999999999997</v>
      </c>
      <c r="D13" s="89" t="s">
        <v>8</v>
      </c>
      <c r="E13" s="92"/>
      <c r="H13" s="94">
        <f t="shared" si="1"/>
        <v>9</v>
      </c>
      <c r="I13" s="93">
        <v>396.65</v>
      </c>
      <c r="J13" s="93">
        <v>395.68</v>
      </c>
      <c r="K13" s="89" t="s">
        <v>57</v>
      </c>
      <c r="L13" s="92"/>
    </row>
    <row r="14" spans="1:12" ht="21.5" x14ac:dyDescent="0.9">
      <c r="A14" s="95">
        <f t="shared" si="0"/>
        <v>10</v>
      </c>
      <c r="B14" s="93">
        <v>304.35000000000002</v>
      </c>
      <c r="C14" s="93">
        <v>305.95499999999998</v>
      </c>
      <c r="D14" s="89" t="s">
        <v>8</v>
      </c>
      <c r="E14" s="92"/>
      <c r="H14" s="94">
        <f t="shared" si="1"/>
        <v>10</v>
      </c>
      <c r="I14" s="93">
        <v>392.85</v>
      </c>
      <c r="J14" s="93">
        <v>391.97</v>
      </c>
      <c r="K14" s="89" t="s">
        <v>57</v>
      </c>
      <c r="L14" s="92"/>
    </row>
    <row r="15" spans="1:12" ht="21.5" x14ac:dyDescent="0.9">
      <c r="A15" s="95">
        <f t="shared" si="0"/>
        <v>11</v>
      </c>
      <c r="B15" s="93">
        <v>305.27</v>
      </c>
      <c r="C15" s="93">
        <v>305.45</v>
      </c>
      <c r="D15" s="89" t="s">
        <v>8</v>
      </c>
      <c r="E15" s="92"/>
      <c r="H15" s="94">
        <f t="shared" si="1"/>
        <v>11</v>
      </c>
      <c r="I15" s="93">
        <v>388.58</v>
      </c>
      <c r="J15" s="93">
        <v>387.81</v>
      </c>
      <c r="K15" s="89" t="s">
        <v>57</v>
      </c>
      <c r="L15" s="92"/>
    </row>
    <row r="16" spans="1:12" ht="21.5" x14ac:dyDescent="0.9">
      <c r="A16" s="95">
        <f t="shared" si="0"/>
        <v>12</v>
      </c>
      <c r="B16" s="93">
        <v>314.10500000000002</v>
      </c>
      <c r="C16" s="93">
        <v>314.60000000000002</v>
      </c>
      <c r="D16" s="89" t="s">
        <v>8</v>
      </c>
      <c r="E16" s="92"/>
      <c r="H16" s="94">
        <f t="shared" si="1"/>
        <v>12</v>
      </c>
      <c r="I16" s="93">
        <v>384.05</v>
      </c>
      <c r="J16" s="93">
        <v>383.23</v>
      </c>
      <c r="K16" s="89" t="s">
        <v>57</v>
      </c>
      <c r="L16" s="92"/>
    </row>
    <row r="17" spans="1:12" ht="21.5" x14ac:dyDescent="0.9">
      <c r="A17" s="95">
        <f t="shared" si="0"/>
        <v>13</v>
      </c>
      <c r="B17" s="93">
        <v>314.64999999999998</v>
      </c>
      <c r="C17" s="93">
        <v>315.14999999999998</v>
      </c>
      <c r="D17" s="89" t="s">
        <v>8</v>
      </c>
      <c r="E17" s="92"/>
      <c r="H17" s="94">
        <f t="shared" si="1"/>
        <v>13</v>
      </c>
      <c r="I17" s="93">
        <v>377.73</v>
      </c>
      <c r="J17" s="93">
        <v>377.06</v>
      </c>
      <c r="K17" s="89" t="s">
        <v>57</v>
      </c>
      <c r="L17" s="92"/>
    </row>
    <row r="18" spans="1:12" ht="21.5" x14ac:dyDescent="0.9">
      <c r="A18" s="95">
        <f t="shared" si="0"/>
        <v>14</v>
      </c>
      <c r="B18" s="93">
        <v>315.20499999999998</v>
      </c>
      <c r="C18" s="93">
        <v>316.2</v>
      </c>
      <c r="D18" s="89" t="s">
        <v>8</v>
      </c>
      <c r="E18" s="92"/>
      <c r="H18" s="94">
        <f t="shared" si="1"/>
        <v>14</v>
      </c>
      <c r="I18" s="93">
        <v>370.43</v>
      </c>
      <c r="J18" s="93">
        <v>369.68</v>
      </c>
      <c r="K18" s="89" t="s">
        <v>57</v>
      </c>
      <c r="L18" s="92"/>
    </row>
    <row r="19" spans="1:12" ht="21.5" x14ac:dyDescent="0.9">
      <c r="A19" s="95">
        <f t="shared" si="0"/>
        <v>15</v>
      </c>
      <c r="B19" s="93">
        <v>324</v>
      </c>
      <c r="C19" s="93">
        <v>324.85000000000002</v>
      </c>
      <c r="D19" s="89" t="s">
        <v>8</v>
      </c>
      <c r="E19" s="92"/>
      <c r="H19" s="94">
        <f t="shared" si="1"/>
        <v>15</v>
      </c>
      <c r="I19" s="93">
        <v>365.75</v>
      </c>
      <c r="J19" s="93">
        <v>365.05</v>
      </c>
      <c r="K19" s="89" t="s">
        <v>57</v>
      </c>
      <c r="L19" s="92"/>
    </row>
    <row r="20" spans="1:12" ht="21.5" x14ac:dyDescent="0.9">
      <c r="A20" s="95">
        <f t="shared" si="0"/>
        <v>16</v>
      </c>
      <c r="B20" s="93">
        <v>325.08999999999997</v>
      </c>
      <c r="C20" s="93">
        <v>326.05</v>
      </c>
      <c r="D20" s="89" t="s">
        <v>8</v>
      </c>
      <c r="E20" s="92"/>
      <c r="H20" s="94">
        <f t="shared" si="1"/>
        <v>16</v>
      </c>
      <c r="I20" s="93">
        <v>364.03</v>
      </c>
      <c r="J20" s="93">
        <v>363.2</v>
      </c>
      <c r="K20" s="89" t="s">
        <v>57</v>
      </c>
      <c r="L20" s="92"/>
    </row>
    <row r="21" spans="1:12" ht="21.5" x14ac:dyDescent="0.9">
      <c r="A21" s="95">
        <f t="shared" si="0"/>
        <v>17</v>
      </c>
      <c r="B21" s="93">
        <v>329.03500000000003</v>
      </c>
      <c r="C21" s="93">
        <v>330.15499999999997</v>
      </c>
      <c r="D21" s="89" t="s">
        <v>8</v>
      </c>
      <c r="E21" s="92"/>
      <c r="H21" s="94">
        <f t="shared" si="1"/>
        <v>17</v>
      </c>
      <c r="I21" s="93">
        <v>361.92</v>
      </c>
      <c r="J21" s="93">
        <v>361.1</v>
      </c>
      <c r="K21" s="89" t="s">
        <v>57</v>
      </c>
      <c r="L21" s="92"/>
    </row>
    <row r="22" spans="1:12" ht="21.5" x14ac:dyDescent="0.9">
      <c r="A22" s="95">
        <f t="shared" si="0"/>
        <v>18</v>
      </c>
      <c r="B22" s="93">
        <v>331.47</v>
      </c>
      <c r="C22" s="93">
        <v>332.52499999999998</v>
      </c>
      <c r="D22" s="89" t="s">
        <v>8</v>
      </c>
      <c r="E22" s="92"/>
      <c r="H22" s="94">
        <f t="shared" si="1"/>
        <v>18</v>
      </c>
      <c r="I22" s="93">
        <v>358.43</v>
      </c>
      <c r="J22" s="93">
        <v>357.65</v>
      </c>
      <c r="K22" s="89" t="s">
        <v>57</v>
      </c>
      <c r="L22" s="92"/>
    </row>
    <row r="23" spans="1:12" ht="21.5" x14ac:dyDescent="0.9">
      <c r="A23" s="95">
        <f t="shared" si="0"/>
        <v>19</v>
      </c>
      <c r="B23" s="93">
        <v>333.7</v>
      </c>
      <c r="C23" s="93">
        <v>314.31</v>
      </c>
      <c r="D23" s="89" t="s">
        <v>8</v>
      </c>
      <c r="E23" s="92"/>
      <c r="H23" s="94">
        <f t="shared" si="1"/>
        <v>19</v>
      </c>
      <c r="I23" s="93">
        <v>337.07</v>
      </c>
      <c r="J23" s="93">
        <v>336.1</v>
      </c>
      <c r="K23" s="89" t="s">
        <v>57</v>
      </c>
      <c r="L23" s="92"/>
    </row>
    <row r="24" spans="1:12" ht="21.5" x14ac:dyDescent="0.9">
      <c r="A24" s="95">
        <f t="shared" si="0"/>
        <v>20</v>
      </c>
      <c r="B24" s="93">
        <v>334.4</v>
      </c>
      <c r="C24" s="93">
        <v>334.97</v>
      </c>
      <c r="D24" s="89" t="s">
        <v>8</v>
      </c>
      <c r="E24" s="92"/>
      <c r="H24" s="94">
        <f t="shared" si="1"/>
        <v>20</v>
      </c>
      <c r="I24" s="93">
        <v>334.91</v>
      </c>
      <c r="J24" s="93">
        <v>334.48</v>
      </c>
      <c r="K24" s="89" t="s">
        <v>57</v>
      </c>
      <c r="L24" s="92"/>
    </row>
    <row r="25" spans="1:12" ht="21.5" x14ac:dyDescent="0.9">
      <c r="A25" s="95">
        <f t="shared" si="0"/>
        <v>21</v>
      </c>
      <c r="B25" s="93">
        <v>336.11</v>
      </c>
      <c r="C25" s="93">
        <v>337.08</v>
      </c>
      <c r="D25" s="89" t="s">
        <v>8</v>
      </c>
      <c r="E25" s="92"/>
      <c r="H25" s="94">
        <f t="shared" si="1"/>
        <v>21</v>
      </c>
      <c r="I25" s="93">
        <v>334.35</v>
      </c>
      <c r="J25" s="93">
        <v>333.73</v>
      </c>
      <c r="K25" s="89" t="s">
        <v>57</v>
      </c>
      <c r="L25" s="92"/>
    </row>
    <row r="26" spans="1:12" ht="21.5" x14ac:dyDescent="0.9">
      <c r="A26" s="95">
        <f t="shared" si="0"/>
        <v>22</v>
      </c>
      <c r="B26" s="93">
        <v>357.62</v>
      </c>
      <c r="C26" s="93">
        <v>358.45</v>
      </c>
      <c r="D26" s="89" t="s">
        <v>8</v>
      </c>
      <c r="E26" s="92"/>
      <c r="H26" s="94">
        <f t="shared" si="1"/>
        <v>22</v>
      </c>
      <c r="I26" s="93">
        <v>332.49</v>
      </c>
      <c r="J26" s="93">
        <v>331.43</v>
      </c>
      <c r="K26" s="89" t="s">
        <v>57</v>
      </c>
      <c r="L26" s="92"/>
    </row>
    <row r="27" spans="1:12" ht="21.5" x14ac:dyDescent="0.9">
      <c r="A27" s="95">
        <f t="shared" si="0"/>
        <v>23</v>
      </c>
      <c r="B27" s="93">
        <v>361.1</v>
      </c>
      <c r="C27" s="93">
        <v>361.96499999999997</v>
      </c>
      <c r="D27" s="89" t="s">
        <v>8</v>
      </c>
      <c r="E27" s="92"/>
      <c r="H27" s="94">
        <f t="shared" si="1"/>
        <v>23</v>
      </c>
      <c r="I27" s="93">
        <v>330.1</v>
      </c>
      <c r="J27" s="93">
        <v>329.08</v>
      </c>
      <c r="K27" s="89" t="s">
        <v>57</v>
      </c>
      <c r="L27" s="92"/>
    </row>
    <row r="28" spans="1:12" ht="36" customHeight="1" x14ac:dyDescent="0.9">
      <c r="A28" s="95">
        <f t="shared" si="0"/>
        <v>24</v>
      </c>
      <c r="B28" s="93">
        <v>363.19</v>
      </c>
      <c r="C28" s="93">
        <v>364.12</v>
      </c>
      <c r="D28" s="89" t="s">
        <v>8</v>
      </c>
      <c r="E28" s="92"/>
      <c r="H28" s="94">
        <f t="shared" si="1"/>
        <v>24</v>
      </c>
      <c r="I28" s="93">
        <v>326.08</v>
      </c>
      <c r="J28" s="93">
        <v>323.89999999999998</v>
      </c>
      <c r="K28" s="89" t="s">
        <v>57</v>
      </c>
      <c r="L28" s="92"/>
    </row>
    <row r="29" spans="1:12" ht="21.5" x14ac:dyDescent="0.9">
      <c r="A29" s="95">
        <f t="shared" si="0"/>
        <v>25</v>
      </c>
      <c r="B29" s="93">
        <v>365.07</v>
      </c>
      <c r="C29" s="93">
        <v>365.755</v>
      </c>
      <c r="D29" s="89" t="s">
        <v>8</v>
      </c>
      <c r="E29" s="92"/>
      <c r="H29" s="94">
        <f t="shared" si="1"/>
        <v>25</v>
      </c>
      <c r="I29" s="93">
        <v>316.2</v>
      </c>
      <c r="J29" s="93">
        <v>315.26</v>
      </c>
      <c r="K29" s="89" t="s">
        <v>57</v>
      </c>
      <c r="L29" s="92"/>
    </row>
    <row r="30" spans="1:12" ht="21.5" x14ac:dyDescent="0.9">
      <c r="A30" s="95">
        <f t="shared" si="0"/>
        <v>26</v>
      </c>
      <c r="B30" s="93">
        <v>376.94</v>
      </c>
      <c r="C30" s="93">
        <v>377.35</v>
      </c>
      <c r="D30" s="89" t="s">
        <v>8</v>
      </c>
      <c r="E30" s="92"/>
      <c r="H30" s="94">
        <f t="shared" si="1"/>
        <v>26</v>
      </c>
      <c r="I30" s="93">
        <v>315.14</v>
      </c>
      <c r="J30" s="93"/>
      <c r="K30" s="89" t="s">
        <v>57</v>
      </c>
      <c r="L30" s="92"/>
    </row>
    <row r="31" spans="1:12" ht="21.5" x14ac:dyDescent="0.9">
      <c r="A31" s="95">
        <f t="shared" si="0"/>
        <v>27</v>
      </c>
      <c r="B31" s="93">
        <v>383.2</v>
      </c>
      <c r="C31" s="93">
        <v>384.06</v>
      </c>
      <c r="D31" s="89" t="s">
        <v>8</v>
      </c>
      <c r="E31" s="92"/>
      <c r="H31" s="94">
        <f t="shared" si="1"/>
        <v>27</v>
      </c>
      <c r="I31" s="93">
        <v>314.60000000000002</v>
      </c>
      <c r="J31" s="93">
        <v>314.13</v>
      </c>
      <c r="K31" s="89" t="s">
        <v>57</v>
      </c>
      <c r="L31" s="92"/>
    </row>
    <row r="32" spans="1:12" ht="21.5" x14ac:dyDescent="0.9">
      <c r="A32" s="95">
        <f t="shared" si="0"/>
        <v>28</v>
      </c>
      <c r="B32" s="93">
        <v>387.83499999999998</v>
      </c>
      <c r="C32" s="93">
        <v>388.56</v>
      </c>
      <c r="D32" s="89" t="s">
        <v>8</v>
      </c>
      <c r="E32" s="92"/>
      <c r="H32" s="94">
        <f t="shared" si="1"/>
        <v>28</v>
      </c>
      <c r="I32" s="93">
        <v>306</v>
      </c>
      <c r="J32" s="93">
        <v>304.95999999999998</v>
      </c>
      <c r="K32" s="89" t="s">
        <v>57</v>
      </c>
      <c r="L32" s="92"/>
    </row>
    <row r="33" spans="1:12" ht="21.5" x14ac:dyDescent="0.9">
      <c r="A33" s="95">
        <f t="shared" si="0"/>
        <v>29</v>
      </c>
      <c r="B33" s="93">
        <v>392.01</v>
      </c>
      <c r="C33" s="93">
        <v>392.85</v>
      </c>
      <c r="D33" s="89" t="s">
        <v>8</v>
      </c>
      <c r="E33" s="92"/>
      <c r="H33" s="94">
        <f t="shared" si="1"/>
        <v>29</v>
      </c>
      <c r="I33" s="93">
        <v>304.08</v>
      </c>
      <c r="J33" s="93">
        <v>303.16000000000003</v>
      </c>
      <c r="K33" s="89" t="s">
        <v>57</v>
      </c>
      <c r="L33" s="92"/>
    </row>
    <row r="34" spans="1:12" ht="21.5" x14ac:dyDescent="0.9">
      <c r="A34" s="95">
        <f t="shared" si="0"/>
        <v>30</v>
      </c>
      <c r="B34" s="93">
        <v>395.68</v>
      </c>
      <c r="C34" s="93">
        <v>396.68</v>
      </c>
      <c r="D34" s="89" t="s">
        <v>8</v>
      </c>
      <c r="E34" s="92"/>
      <c r="H34" s="94">
        <f t="shared" si="1"/>
        <v>30</v>
      </c>
      <c r="I34" s="93">
        <v>295.85000000000002</v>
      </c>
      <c r="J34" s="93">
        <v>294.89</v>
      </c>
      <c r="K34" s="89" t="s">
        <v>57</v>
      </c>
      <c r="L34" s="92"/>
    </row>
    <row r="35" spans="1:12" ht="21.5" x14ac:dyDescent="0.9">
      <c r="A35" s="95">
        <f t="shared" si="0"/>
        <v>31</v>
      </c>
      <c r="B35" s="93">
        <v>401.05</v>
      </c>
      <c r="C35" s="93">
        <v>402</v>
      </c>
      <c r="D35" s="89" t="s">
        <v>8</v>
      </c>
      <c r="E35" s="92"/>
      <c r="H35" s="94">
        <f t="shared" si="1"/>
        <v>31</v>
      </c>
      <c r="I35" s="93">
        <v>291.42</v>
      </c>
      <c r="J35" s="93">
        <v>291.05</v>
      </c>
      <c r="K35" s="89" t="s">
        <v>57</v>
      </c>
      <c r="L35" s="92"/>
    </row>
    <row r="36" spans="1:12" ht="21.5" x14ac:dyDescent="0.9">
      <c r="A36" s="95">
        <f t="shared" si="0"/>
        <v>32</v>
      </c>
      <c r="B36" s="93">
        <v>402.57</v>
      </c>
      <c r="C36" s="93">
        <v>403.27</v>
      </c>
      <c r="D36" s="89" t="s">
        <v>8</v>
      </c>
      <c r="E36" s="92"/>
      <c r="H36" s="94">
        <f t="shared" si="1"/>
        <v>32</v>
      </c>
      <c r="I36" s="93">
        <v>290.58</v>
      </c>
      <c r="J36" s="93">
        <v>289.94</v>
      </c>
      <c r="K36" s="89" t="s">
        <v>57</v>
      </c>
      <c r="L36" s="92"/>
    </row>
    <row r="37" spans="1:12" ht="21.5" x14ac:dyDescent="0.9">
      <c r="A37" s="95">
        <f t="shared" si="0"/>
        <v>33</v>
      </c>
      <c r="B37" s="93">
        <v>403.35</v>
      </c>
      <c r="C37" s="93">
        <v>404.04</v>
      </c>
      <c r="D37" s="89" t="s">
        <v>8</v>
      </c>
      <c r="E37" s="92"/>
      <c r="H37" s="94">
        <f t="shared" si="1"/>
        <v>33</v>
      </c>
      <c r="I37" s="93">
        <v>288.7</v>
      </c>
      <c r="J37" s="93">
        <v>287.75</v>
      </c>
      <c r="K37" s="89" t="s">
        <v>57</v>
      </c>
      <c r="L37" s="92"/>
    </row>
    <row r="38" spans="1:12" ht="21.5" x14ac:dyDescent="0.9">
      <c r="A38" s="95">
        <f t="shared" si="0"/>
        <v>34</v>
      </c>
      <c r="B38" s="93">
        <v>407.1</v>
      </c>
      <c r="C38" s="93">
        <v>408</v>
      </c>
      <c r="D38" s="89" t="s">
        <v>8</v>
      </c>
      <c r="E38" s="92"/>
      <c r="H38" s="94">
        <f t="shared" si="1"/>
        <v>34</v>
      </c>
      <c r="I38" s="93">
        <v>282.89999999999998</v>
      </c>
      <c r="J38" s="93">
        <v>281.89999999999998</v>
      </c>
      <c r="K38" s="89" t="s">
        <v>57</v>
      </c>
      <c r="L38" s="92"/>
    </row>
    <row r="39" spans="1:12" ht="17.399999999999999" customHeight="1" x14ac:dyDescent="0.35">
      <c r="A39" s="94">
        <f t="shared" si="0"/>
        <v>35</v>
      </c>
      <c r="B39" s="93">
        <v>412.2</v>
      </c>
      <c r="C39" s="93">
        <v>412.23</v>
      </c>
      <c r="D39" s="89" t="s">
        <v>8</v>
      </c>
      <c r="E39" s="92"/>
      <c r="H39" s="94">
        <f t="shared" si="1"/>
        <v>35</v>
      </c>
      <c r="I39" s="93">
        <v>278.25</v>
      </c>
      <c r="J39" s="93">
        <v>277.3</v>
      </c>
      <c r="K39" s="89" t="s">
        <v>57</v>
      </c>
      <c r="L39" s="92"/>
    </row>
    <row r="40" spans="1:12" ht="27.65" customHeight="1" x14ac:dyDescent="0.35">
      <c r="A40" s="94">
        <f t="shared" si="0"/>
        <v>36</v>
      </c>
      <c r="B40" s="93">
        <v>413.39</v>
      </c>
      <c r="C40" s="93">
        <v>413.85</v>
      </c>
      <c r="D40" s="89" t="s">
        <v>8</v>
      </c>
      <c r="E40" s="92"/>
      <c r="H40" s="94">
        <f t="shared" si="1"/>
        <v>36</v>
      </c>
      <c r="I40" s="93">
        <v>274.51</v>
      </c>
      <c r="J40" s="93">
        <v>273.8</v>
      </c>
      <c r="K40" s="89" t="s">
        <v>57</v>
      </c>
      <c r="L40" s="92"/>
    </row>
    <row r="41" spans="1:12" ht="22" thickBot="1" x14ac:dyDescent="0.4">
      <c r="A41" s="94">
        <f t="shared" si="0"/>
        <v>37</v>
      </c>
      <c r="B41" s="93">
        <v>413.9</v>
      </c>
      <c r="C41" s="93">
        <v>415.12</v>
      </c>
      <c r="D41" s="89" t="s">
        <v>8</v>
      </c>
      <c r="E41" s="92"/>
      <c r="H41" s="91">
        <f t="shared" si="1"/>
        <v>37</v>
      </c>
      <c r="I41" s="90">
        <v>270.52</v>
      </c>
      <c r="J41" s="90">
        <v>269.73</v>
      </c>
      <c r="K41" s="89" t="s">
        <v>57</v>
      </c>
      <c r="L41" s="88"/>
    </row>
    <row r="42" spans="1:12" ht="22" thickBot="1" x14ac:dyDescent="0.4">
      <c r="A42" s="91">
        <f t="shared" si="0"/>
        <v>38</v>
      </c>
      <c r="B42" s="90">
        <v>416.26</v>
      </c>
      <c r="C42" s="90">
        <v>419.5</v>
      </c>
      <c r="D42" s="89" t="s">
        <v>8</v>
      </c>
      <c r="E42" s="88"/>
    </row>
    <row r="45" spans="1:12" s="44" customFormat="1" ht="29" x14ac:dyDescent="0.35">
      <c r="B45" s="46" t="s">
        <v>700</v>
      </c>
      <c r="C45" s="34" t="s">
        <v>628</v>
      </c>
      <c r="D45" s="156">
        <f>38+37</f>
        <v>75</v>
      </c>
    </row>
    <row r="46" spans="1:12" s="44" customFormat="1" ht="29" x14ac:dyDescent="0.35">
      <c r="B46" s="46" t="s">
        <v>390</v>
      </c>
      <c r="C46" s="34" t="s">
        <v>628</v>
      </c>
      <c r="D46" s="156">
        <f>38+37</f>
        <v>75</v>
      </c>
    </row>
  </sheetData>
  <mergeCells count="14">
    <mergeCell ref="H1:L1"/>
    <mergeCell ref="H2:L2"/>
    <mergeCell ref="A1:E1"/>
    <mergeCell ref="A2:E2"/>
    <mergeCell ref="C3:C4"/>
    <mergeCell ref="B3:B4"/>
    <mergeCell ref="A3:A4"/>
    <mergeCell ref="D3:D4"/>
    <mergeCell ref="K3:K4"/>
    <mergeCell ref="I3:I4"/>
    <mergeCell ref="H3:H4"/>
    <mergeCell ref="E3:E4"/>
    <mergeCell ref="L3:L4"/>
    <mergeCell ref="J3:J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vt:i4>
      </vt:variant>
    </vt:vector>
  </HeadingPairs>
  <TitlesOfParts>
    <vt:vector size="42" baseType="lpstr">
      <vt:lpstr>Sign Boards_BOQ</vt:lpstr>
      <vt:lpstr>BOQ</vt:lpstr>
      <vt:lpstr>Abstract_Junction</vt:lpstr>
      <vt:lpstr>Quantity Summary_Junction</vt:lpstr>
      <vt:lpstr>Safety_Junction_M.S</vt:lpstr>
      <vt:lpstr>Junction_Sch-B</vt:lpstr>
      <vt:lpstr>1033 Helpline </vt:lpstr>
      <vt:lpstr>Heavy Vehicle Keep Left</vt:lpstr>
      <vt:lpstr>Service road Start &amp;  End</vt:lpstr>
      <vt:lpstr>Built Up section</vt:lpstr>
      <vt:lpstr>Solar Blinker BHS</vt:lpstr>
      <vt:lpstr>U Turn BHS</vt:lpstr>
      <vt:lpstr>MCW Hazard MarkerBHS</vt:lpstr>
      <vt:lpstr>Keep Left</vt:lpstr>
      <vt:lpstr>Gap In Median BHS</vt:lpstr>
      <vt:lpstr>Over Head HT</vt:lpstr>
      <vt:lpstr>GO slow</vt:lpstr>
      <vt:lpstr>No Parking</vt:lpstr>
      <vt:lpstr>Accident Prone zone</vt:lpstr>
      <vt:lpstr>Traffic Merging Left</vt:lpstr>
      <vt:lpstr>Bus Bay</vt:lpstr>
      <vt:lpstr>Chevron</vt:lpstr>
      <vt:lpstr>Gantry</vt:lpstr>
      <vt:lpstr>Delineator</vt:lpstr>
      <vt:lpstr>Max Speed Limit Vehicle Type </vt:lpstr>
      <vt:lpstr>Rumble Strips</vt:lpstr>
      <vt:lpstr>Two Way Hazard marker</vt:lpstr>
      <vt:lpstr>Pass Either Side</vt:lpstr>
      <vt:lpstr>Pedestrian crossing</vt:lpstr>
      <vt:lpstr>Route Marker</vt:lpstr>
      <vt:lpstr>U Turn Prohibit</vt:lpstr>
      <vt:lpstr>Truck Lay Bye</vt:lpstr>
      <vt:lpstr>School Ahead</vt:lpstr>
      <vt:lpstr>Hospital Ahead</vt:lpstr>
      <vt:lpstr>Petrol Pump Board</vt:lpstr>
      <vt:lpstr>Police Station Board</vt:lpstr>
      <vt:lpstr>Village boards</vt:lpstr>
      <vt:lpstr>ECB</vt:lpstr>
      <vt:lpstr>Vertical Clearance</vt:lpstr>
      <vt:lpstr> signboard faridToll faridpur</vt:lpstr>
      <vt:lpstr> Maigalganj toll sign boards</vt:lpstr>
      <vt:lpstr>'Keep Left'!Print_Area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Mohd Mansab</dc:creator>
  <cp:lastModifiedBy>Vinay Jindal</cp:lastModifiedBy>
  <cp:lastPrinted>2025-07-26T12:40:53Z</cp:lastPrinted>
  <dcterms:created xsi:type="dcterms:W3CDTF">2015-06-05T18:17:20Z</dcterms:created>
  <dcterms:modified xsi:type="dcterms:W3CDTF">2025-09-01T13:28:21Z</dcterms:modified>
</cp:coreProperties>
</file>